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070" yWindow="0" windowWidth="4530" windowHeight="3825"/>
  </bookViews>
  <sheets>
    <sheet name="Rosetta" sheetId="1" r:id="rId1"/>
    <sheet name="GTR" sheetId="2" r:id="rId2"/>
    <sheet name="PIANO" sheetId="3" r:id="rId3"/>
    <sheet name="Transporta Canciones" sheetId="5" r:id="rId4"/>
    <sheet name="Ilustraciones" sheetId="4" r:id="rId5"/>
  </sheets>
  <definedNames>
    <definedName name="lista_bemoles_switch">Rosetta!$A$141:$B$300</definedName>
    <definedName name="Tonalidades">Rosetta!$A$121:$B$138</definedName>
  </definedNames>
  <calcPr calcId="144525"/>
</workbook>
</file>

<file path=xl/calcChain.xml><?xml version="1.0" encoding="utf-8"?>
<calcChain xmlns="http://schemas.openxmlformats.org/spreadsheetml/2006/main">
  <c r="J3" i="2" l="1"/>
  <c r="C5" i="3"/>
  <c r="H3" i="5" l="1"/>
  <c r="H4" i="5"/>
  <c r="H5" i="5"/>
  <c r="J5" i="5" s="1"/>
  <c r="H6" i="5"/>
  <c r="H7" i="5"/>
  <c r="J7" i="5" s="1"/>
  <c r="G7" i="5" s="1"/>
  <c r="H8" i="5"/>
  <c r="H9" i="5"/>
  <c r="J9" i="5" s="1"/>
  <c r="G9" i="5" s="1"/>
  <c r="H10" i="5"/>
  <c r="H11" i="5"/>
  <c r="J11" i="5" s="1"/>
  <c r="G11" i="5" s="1"/>
  <c r="H12" i="5"/>
  <c r="H13" i="5"/>
  <c r="J13" i="5" s="1"/>
  <c r="G13" i="5" s="1"/>
  <c r="H14" i="5"/>
  <c r="H15" i="5"/>
  <c r="J15" i="5" s="1"/>
  <c r="G15" i="5" s="1"/>
  <c r="H16" i="5"/>
  <c r="H17" i="5"/>
  <c r="J17" i="5" s="1"/>
  <c r="G17" i="5" s="1"/>
  <c r="H18" i="5"/>
  <c r="H19" i="5"/>
  <c r="J19" i="5" s="1"/>
  <c r="G19" i="5" s="1"/>
  <c r="H20" i="5"/>
  <c r="H21" i="5"/>
  <c r="J21" i="5" s="1"/>
  <c r="G21" i="5" s="1"/>
  <c r="H2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5" i="5"/>
  <c r="I2" i="5" l="1"/>
  <c r="F19" i="5" s="1"/>
  <c r="J20" i="5"/>
  <c r="G20" i="5" s="1"/>
  <c r="J18" i="5"/>
  <c r="G18" i="5" s="1"/>
  <c r="J16" i="5"/>
  <c r="G16" i="5" s="1"/>
  <c r="J14" i="5"/>
  <c r="G14" i="5" s="1"/>
  <c r="J12" i="5"/>
  <c r="G12" i="5" s="1"/>
  <c r="J10" i="5"/>
  <c r="G10" i="5" s="1"/>
  <c r="J8" i="5"/>
  <c r="G8" i="5" s="1"/>
  <c r="J6" i="5"/>
  <c r="G6" i="5" s="1"/>
  <c r="I5" i="5"/>
  <c r="I20" i="5"/>
  <c r="I18" i="5"/>
  <c r="I16" i="5"/>
  <c r="I14" i="5"/>
  <c r="I12" i="5"/>
  <c r="I10" i="5"/>
  <c r="I8" i="5"/>
  <c r="I6" i="5"/>
  <c r="I21" i="5"/>
  <c r="I19" i="5"/>
  <c r="I17" i="5"/>
  <c r="I15" i="5"/>
  <c r="I13" i="5"/>
  <c r="I11" i="5"/>
  <c r="I9" i="5"/>
  <c r="I7" i="5"/>
  <c r="F21" i="5"/>
  <c r="F13" i="5"/>
  <c r="F16" i="5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11" i="1"/>
  <c r="F12" i="5" l="1"/>
  <c r="F20" i="5"/>
  <c r="F17" i="5"/>
  <c r="F14" i="5"/>
  <c r="F18" i="5"/>
  <c r="F11" i="5"/>
  <c r="F15" i="5"/>
  <c r="E7" i="1"/>
  <c r="F7" i="1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 l="1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H7" i="1" l="1"/>
  <c r="J13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1" i="1"/>
  <c r="B11" i="1" l="1"/>
  <c r="C4" i="3"/>
  <c r="B12" i="1"/>
  <c r="I12" i="1" s="1"/>
  <c r="B14" i="1"/>
  <c r="I14" i="1" s="1"/>
  <c r="B16" i="1"/>
  <c r="I16" i="1" s="1"/>
  <c r="B18" i="1"/>
  <c r="B20" i="1"/>
  <c r="B22" i="1"/>
  <c r="B24" i="1"/>
  <c r="B26" i="1"/>
  <c r="B28" i="1"/>
  <c r="B30" i="1"/>
  <c r="B32" i="1"/>
  <c r="B34" i="1"/>
  <c r="B36" i="1"/>
  <c r="B38" i="1"/>
  <c r="B40" i="1"/>
  <c r="B42" i="1"/>
  <c r="B44" i="1"/>
  <c r="B46" i="1"/>
  <c r="B48" i="1"/>
  <c r="B50" i="1"/>
  <c r="B52" i="1"/>
  <c r="B54" i="1"/>
  <c r="B56" i="1"/>
  <c r="B58" i="1"/>
  <c r="B60" i="1"/>
  <c r="B62" i="1"/>
  <c r="B64" i="1"/>
  <c r="B66" i="1"/>
  <c r="B68" i="1"/>
  <c r="B70" i="1"/>
  <c r="B72" i="1"/>
  <c r="B74" i="1"/>
  <c r="B76" i="1"/>
  <c r="B78" i="1"/>
  <c r="B80" i="1"/>
  <c r="B82" i="1"/>
  <c r="B84" i="1"/>
  <c r="B86" i="1"/>
  <c r="B88" i="1"/>
  <c r="B90" i="1"/>
  <c r="B92" i="1"/>
  <c r="B94" i="1"/>
  <c r="B96" i="1"/>
  <c r="B98" i="1"/>
  <c r="B13" i="1"/>
  <c r="I13" i="1" s="1"/>
  <c r="B15" i="1"/>
  <c r="B17" i="1"/>
  <c r="B19" i="1"/>
  <c r="B21" i="1"/>
  <c r="B23" i="1"/>
  <c r="B25" i="1"/>
  <c r="B27" i="1"/>
  <c r="B29" i="1"/>
  <c r="B31" i="1"/>
  <c r="B33" i="1"/>
  <c r="B35" i="1"/>
  <c r="B37" i="1"/>
  <c r="B39" i="1"/>
  <c r="B41" i="1"/>
  <c r="B43" i="1"/>
  <c r="B45" i="1"/>
  <c r="B47" i="1"/>
  <c r="B49" i="1"/>
  <c r="B51" i="1"/>
  <c r="B53" i="1"/>
  <c r="B55" i="1"/>
  <c r="B57" i="1"/>
  <c r="B59" i="1"/>
  <c r="B61" i="1"/>
  <c r="B63" i="1"/>
  <c r="B65" i="1"/>
  <c r="B67" i="1"/>
  <c r="B69" i="1"/>
  <c r="B71" i="1"/>
  <c r="B73" i="1"/>
  <c r="B75" i="1"/>
  <c r="B77" i="1"/>
  <c r="B79" i="1"/>
  <c r="B81" i="1"/>
  <c r="B83" i="1"/>
  <c r="B85" i="1"/>
  <c r="B87" i="1"/>
  <c r="B89" i="1"/>
  <c r="B91" i="1"/>
  <c r="B93" i="1"/>
  <c r="B95" i="1"/>
  <c r="B97" i="1"/>
  <c r="I11" i="1"/>
  <c r="F5" i="2"/>
  <c r="I15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1" i="1"/>
  <c r="G7" i="1"/>
  <c r="J138" i="1"/>
  <c r="J137" i="1"/>
  <c r="J136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22" i="1"/>
  <c r="F9" i="5" l="1"/>
  <c r="F5" i="5"/>
  <c r="F7" i="5"/>
  <c r="F6" i="5"/>
  <c r="F10" i="5"/>
  <c r="F8" i="5"/>
  <c r="G12" i="1"/>
  <c r="H12" i="1" s="1"/>
  <c r="G15" i="1"/>
  <c r="G13" i="1"/>
  <c r="G16" i="1"/>
  <c r="G14" i="1"/>
  <c r="K12" i="1" l="1"/>
  <c r="H15" i="1"/>
  <c r="H14" i="1"/>
  <c r="H16" i="1"/>
  <c r="H13" i="1"/>
  <c r="K16" i="1" l="1"/>
  <c r="K13" i="1"/>
  <c r="I18" i="1"/>
  <c r="G18" i="1"/>
  <c r="H18" i="1" s="1"/>
  <c r="K14" i="1"/>
  <c r="K15" i="1"/>
  <c r="I21" i="1" l="1"/>
  <c r="G21" i="1"/>
  <c r="H21" i="1" s="1"/>
  <c r="I20" i="1"/>
  <c r="G20" i="1"/>
  <c r="H20" i="1" s="1"/>
  <c r="K18" i="1"/>
  <c r="I19" i="1"/>
  <c r="G19" i="1"/>
  <c r="H19" i="1" s="1"/>
  <c r="I22" i="1"/>
  <c r="G22" i="1"/>
  <c r="H22" i="1" s="1"/>
  <c r="G11" i="1"/>
  <c r="H11" i="1" s="1"/>
  <c r="K11" i="1" l="1"/>
  <c r="K19" i="1"/>
  <c r="I24" i="1"/>
  <c r="G24" i="1"/>
  <c r="H24" i="1" s="1"/>
  <c r="K20" i="1"/>
  <c r="K21" i="1"/>
  <c r="K22" i="1"/>
  <c r="I17" i="1" l="1"/>
  <c r="G17" i="1"/>
  <c r="H17" i="1" s="1"/>
  <c r="I28" i="1"/>
  <c r="G28" i="1"/>
  <c r="H28" i="1" s="1"/>
  <c r="I27" i="1"/>
  <c r="G27" i="1"/>
  <c r="H27" i="1" s="1"/>
  <c r="I26" i="1"/>
  <c r="G26" i="1"/>
  <c r="H26" i="1" s="1"/>
  <c r="K24" i="1"/>
  <c r="I25" i="1"/>
  <c r="G25" i="1"/>
  <c r="H25" i="1" s="1"/>
  <c r="K17" i="1" l="1"/>
  <c r="K26" i="1"/>
  <c r="K25" i="1"/>
  <c r="I30" i="1"/>
  <c r="G30" i="1"/>
  <c r="H30" i="1" s="1"/>
  <c r="K27" i="1"/>
  <c r="K28" i="1"/>
  <c r="I23" i="1" l="1"/>
  <c r="G23" i="1"/>
  <c r="H23" i="1" s="1"/>
  <c r="I34" i="1"/>
  <c r="G34" i="1"/>
  <c r="H34" i="1" s="1"/>
  <c r="I33" i="1"/>
  <c r="G33" i="1"/>
  <c r="H33" i="1" s="1"/>
  <c r="K30" i="1"/>
  <c r="I31" i="1"/>
  <c r="G31" i="1"/>
  <c r="H31" i="1" s="1"/>
  <c r="I32" i="1"/>
  <c r="G32" i="1"/>
  <c r="H32" i="1" s="1"/>
  <c r="K23" i="1" l="1"/>
  <c r="K31" i="1"/>
  <c r="I36" i="1"/>
  <c r="G36" i="1"/>
  <c r="H36" i="1" s="1"/>
  <c r="K33" i="1"/>
  <c r="K34" i="1"/>
  <c r="K32" i="1"/>
  <c r="I29" i="1" l="1"/>
  <c r="G29" i="1"/>
  <c r="H29" i="1" s="1"/>
  <c r="I38" i="1"/>
  <c r="G38" i="1"/>
  <c r="H38" i="1" s="1"/>
  <c r="K36" i="1"/>
  <c r="I37" i="1"/>
  <c r="G37" i="1"/>
  <c r="H37" i="1" s="1"/>
  <c r="I40" i="1"/>
  <c r="G40" i="1"/>
  <c r="H40" i="1" s="1"/>
  <c r="I39" i="1"/>
  <c r="G39" i="1"/>
  <c r="H39" i="1" s="1"/>
  <c r="K29" i="1" l="1"/>
  <c r="P6" i="2" s="1"/>
  <c r="P7" i="2" s="1"/>
  <c r="K39" i="1"/>
  <c r="K37" i="1"/>
  <c r="K38" i="1"/>
  <c r="K40" i="1"/>
  <c r="I42" i="1"/>
  <c r="G42" i="1"/>
  <c r="H42" i="1" s="1"/>
  <c r="AE8" i="3" l="1"/>
  <c r="AE9" i="3" s="1"/>
  <c r="S8" i="3"/>
  <c r="S9" i="3" s="1"/>
  <c r="AI8" i="3"/>
  <c r="AI9" i="3" s="1"/>
  <c r="O8" i="3"/>
  <c r="O9" i="3" s="1"/>
  <c r="L6" i="2"/>
  <c r="L7" i="2" s="1"/>
  <c r="AM8" i="3"/>
  <c r="AM9" i="3" s="1"/>
  <c r="V6" i="2"/>
  <c r="V7" i="2" s="1"/>
  <c r="W8" i="3"/>
  <c r="W9" i="3" s="1"/>
  <c r="AQ8" i="3"/>
  <c r="AQ9" i="3" s="1"/>
  <c r="Z6" i="2"/>
  <c r="R6" i="2"/>
  <c r="R7" i="2" s="1"/>
  <c r="AA8" i="3"/>
  <c r="AA9" i="3" s="1"/>
  <c r="N6" i="2"/>
  <c r="N7" i="2" s="1"/>
  <c r="X6" i="2"/>
  <c r="M6" i="2"/>
  <c r="Y6" i="2"/>
  <c r="U6" i="2"/>
  <c r="Q6" i="2"/>
  <c r="W6" i="2"/>
  <c r="S6" i="2"/>
  <c r="O6" i="2"/>
  <c r="T6" i="2"/>
  <c r="T7" i="2" s="1"/>
  <c r="I35" i="1"/>
  <c r="G35" i="1"/>
  <c r="H35" i="1" s="1"/>
  <c r="I46" i="1"/>
  <c r="D124" i="1"/>
  <c r="G46" i="1"/>
  <c r="H46" i="1" s="1"/>
  <c r="I45" i="1"/>
  <c r="D123" i="1"/>
  <c r="G45" i="1"/>
  <c r="H45" i="1" s="1"/>
  <c r="D138" i="1"/>
  <c r="K42" i="1"/>
  <c r="I44" i="1"/>
  <c r="D122" i="1"/>
  <c r="G44" i="1"/>
  <c r="H44" i="1" s="1"/>
  <c r="I43" i="1"/>
  <c r="G43" i="1"/>
  <c r="H43" i="1" s="1"/>
  <c r="K35" i="1" l="1"/>
  <c r="K43" i="1"/>
  <c r="K44" i="1"/>
  <c r="I48" i="1"/>
  <c r="D11" i="3"/>
  <c r="L122" i="1"/>
  <c r="D135" i="1"/>
  <c r="G48" i="1"/>
  <c r="H48" i="1" s="1"/>
  <c r="D126" i="1"/>
  <c r="K45" i="1"/>
  <c r="B24" i="3"/>
  <c r="K46" i="1"/>
  <c r="B28" i="3" s="1"/>
  <c r="I41" i="1" l="1"/>
  <c r="G41" i="1"/>
  <c r="H41" i="1" s="1"/>
  <c r="I50" i="1"/>
  <c r="H14" i="3"/>
  <c r="M123" i="1"/>
  <c r="L124" i="1"/>
  <c r="M138" i="1"/>
  <c r="N122" i="1"/>
  <c r="D128" i="1"/>
  <c r="D137" i="1"/>
  <c r="F122" i="1"/>
  <c r="G50" i="1"/>
  <c r="H50" i="1" s="1"/>
  <c r="I52" i="1"/>
  <c r="K14" i="3"/>
  <c r="O123" i="1"/>
  <c r="N124" i="1"/>
  <c r="M125" i="1"/>
  <c r="L126" i="1"/>
  <c r="L135" i="1"/>
  <c r="O138" i="1"/>
  <c r="P122" i="1"/>
  <c r="F124" i="1"/>
  <c r="G52" i="1"/>
  <c r="H52" i="1" s="1"/>
  <c r="D130" i="1"/>
  <c r="I51" i="1"/>
  <c r="J11" i="3"/>
  <c r="N123" i="1"/>
  <c r="M124" i="1"/>
  <c r="L125" i="1"/>
  <c r="N138" i="1"/>
  <c r="O122" i="1"/>
  <c r="D129" i="1"/>
  <c r="F138" i="1"/>
  <c r="F123" i="1"/>
  <c r="G51" i="1"/>
  <c r="H51" i="1" s="1"/>
  <c r="D24" i="3"/>
  <c r="K48" i="1"/>
  <c r="E24" i="3"/>
  <c r="I49" i="1"/>
  <c r="E14" i="3"/>
  <c r="L123" i="1"/>
  <c r="L138" i="1"/>
  <c r="M122" i="1"/>
  <c r="D127" i="1"/>
  <c r="G49" i="1"/>
  <c r="H49" i="1" s="1"/>
  <c r="K41" i="1" l="1"/>
  <c r="K49" i="1"/>
  <c r="E25" i="3"/>
  <c r="G24" i="3"/>
  <c r="F24" i="3"/>
  <c r="G25" i="3"/>
  <c r="F25" i="3"/>
  <c r="D28" i="3"/>
  <c r="E28" i="3"/>
  <c r="I54" i="1"/>
  <c r="N14" i="3"/>
  <c r="Q123" i="1"/>
  <c r="P124" i="1"/>
  <c r="O125" i="1"/>
  <c r="N126" i="1"/>
  <c r="M127" i="1"/>
  <c r="L128" i="1"/>
  <c r="N135" i="1"/>
  <c r="L137" i="1"/>
  <c r="R122" i="1"/>
  <c r="Q138" i="1"/>
  <c r="D132" i="1"/>
  <c r="F126" i="1"/>
  <c r="F135" i="1"/>
  <c r="G54" i="1"/>
  <c r="H54" i="1" s="1"/>
  <c r="H24" i="3"/>
  <c r="I24" i="3"/>
  <c r="J25" i="3"/>
  <c r="K50" i="1"/>
  <c r="I25" i="3"/>
  <c r="H25" i="3"/>
  <c r="K51" i="1"/>
  <c r="K24" i="3"/>
  <c r="J24" i="3"/>
  <c r="K52" i="1"/>
  <c r="K25" i="3"/>
  <c r="L25" i="3"/>
  <c r="L24" i="3"/>
  <c r="M25" i="3"/>
  <c r="I47" i="1" l="1"/>
  <c r="D125" i="1"/>
  <c r="B14" i="3"/>
  <c r="G47" i="1"/>
  <c r="H47" i="1" s="1"/>
  <c r="I58" i="1"/>
  <c r="V11" i="3"/>
  <c r="U123" i="1"/>
  <c r="T124" i="1"/>
  <c r="S125" i="1"/>
  <c r="R126" i="1"/>
  <c r="Q127" i="1"/>
  <c r="P128" i="1"/>
  <c r="O129" i="1"/>
  <c r="N130" i="1"/>
  <c r="M131" i="1"/>
  <c r="L132" i="1"/>
  <c r="M134" i="1"/>
  <c r="R135" i="1"/>
  <c r="P137" i="1"/>
  <c r="V122" i="1"/>
  <c r="U138" i="1"/>
  <c r="F130" i="1"/>
  <c r="G58" i="1"/>
  <c r="H58" i="1" s="1"/>
  <c r="I57" i="1"/>
  <c r="T14" i="3"/>
  <c r="L134" i="1"/>
  <c r="Q135" i="1"/>
  <c r="O137" i="1"/>
  <c r="T123" i="1"/>
  <c r="S124" i="1"/>
  <c r="R125" i="1"/>
  <c r="Q126" i="1"/>
  <c r="P127" i="1"/>
  <c r="O128" i="1"/>
  <c r="N129" i="1"/>
  <c r="M130" i="1"/>
  <c r="L131" i="1"/>
  <c r="T138" i="1"/>
  <c r="U122" i="1"/>
  <c r="F129" i="1"/>
  <c r="G57" i="1"/>
  <c r="H57" i="1" s="1"/>
  <c r="P24" i="3"/>
  <c r="O24" i="3"/>
  <c r="P25" i="3"/>
  <c r="K54" i="1"/>
  <c r="O25" i="3"/>
  <c r="N25" i="3"/>
  <c r="I55" i="1"/>
  <c r="Q14" i="3"/>
  <c r="O135" i="1"/>
  <c r="M137" i="1"/>
  <c r="R123" i="1"/>
  <c r="Q124" i="1"/>
  <c r="P125" i="1"/>
  <c r="O126" i="1"/>
  <c r="N127" i="1"/>
  <c r="M128" i="1"/>
  <c r="L129" i="1"/>
  <c r="R138" i="1"/>
  <c r="S122" i="1"/>
  <c r="D136" i="1"/>
  <c r="D133" i="1"/>
  <c r="F127" i="1"/>
  <c r="G55" i="1"/>
  <c r="H55" i="1" s="1"/>
  <c r="M29" i="3"/>
  <c r="L28" i="3"/>
  <c r="K29" i="3"/>
  <c r="L29" i="3"/>
  <c r="K28" i="3"/>
  <c r="J28" i="3"/>
  <c r="I29" i="3"/>
  <c r="H29" i="3"/>
  <c r="H28" i="3"/>
  <c r="I28" i="3"/>
  <c r="J29" i="3"/>
  <c r="I56" i="1"/>
  <c r="S11" i="3"/>
  <c r="S123" i="1"/>
  <c r="R124" i="1"/>
  <c r="Q125" i="1"/>
  <c r="P126" i="1"/>
  <c r="O127" i="1"/>
  <c r="N128" i="1"/>
  <c r="M129" i="1"/>
  <c r="L130" i="1"/>
  <c r="P135" i="1"/>
  <c r="N137" i="1"/>
  <c r="T122" i="1"/>
  <c r="S138" i="1"/>
  <c r="F128" i="1"/>
  <c r="F137" i="1"/>
  <c r="G56" i="1"/>
  <c r="H56" i="1" s="1"/>
  <c r="G29" i="3"/>
  <c r="F29" i="3"/>
  <c r="E29" i="3"/>
  <c r="G28" i="3"/>
  <c r="F28" i="3"/>
  <c r="C25" i="3" l="1"/>
  <c r="K47" i="1"/>
  <c r="D25" i="3"/>
  <c r="B25" i="3"/>
  <c r="C24" i="3"/>
  <c r="K56" i="1"/>
  <c r="S24" i="3"/>
  <c r="T24" i="3"/>
  <c r="K55" i="1"/>
  <c r="R24" i="3"/>
  <c r="S25" i="3"/>
  <c r="R25" i="3"/>
  <c r="Q25" i="3"/>
  <c r="Q24" i="3"/>
  <c r="O28" i="3"/>
  <c r="P29" i="3"/>
  <c r="O29" i="3"/>
  <c r="N29" i="3"/>
  <c r="P28" i="3"/>
  <c r="I60" i="1"/>
  <c r="Y11" i="3"/>
  <c r="V124" i="1"/>
  <c r="U125" i="1"/>
  <c r="T126" i="1"/>
  <c r="S127" i="1"/>
  <c r="R128" i="1"/>
  <c r="Q129" i="1"/>
  <c r="P130" i="1"/>
  <c r="O131" i="1"/>
  <c r="N132" i="1"/>
  <c r="M133" i="1"/>
  <c r="O134" i="1"/>
  <c r="T135" i="1"/>
  <c r="M136" i="1"/>
  <c r="R137" i="1"/>
  <c r="F132" i="1"/>
  <c r="G60" i="1"/>
  <c r="H60" i="1" s="1"/>
  <c r="K57" i="1"/>
  <c r="V25" i="3"/>
  <c r="U24" i="3"/>
  <c r="T25" i="3"/>
  <c r="U25" i="3"/>
  <c r="K58" i="1"/>
  <c r="V24" i="3"/>
  <c r="W24" i="3"/>
  <c r="M11" i="3" l="1"/>
  <c r="P123" i="1"/>
  <c r="N125" i="1"/>
  <c r="L127" i="1"/>
  <c r="Q122" i="1"/>
  <c r="F125" i="1"/>
  <c r="D134" i="1"/>
  <c r="I53" i="1"/>
  <c r="M135" i="1"/>
  <c r="O124" i="1"/>
  <c r="M126" i="1"/>
  <c r="P138" i="1"/>
  <c r="D131" i="1"/>
  <c r="G53" i="1"/>
  <c r="H53" i="1" s="1"/>
  <c r="D29" i="3"/>
  <c r="C29" i="3"/>
  <c r="C28" i="3"/>
  <c r="B29" i="3"/>
  <c r="I64" i="1"/>
  <c r="AF14" i="3"/>
  <c r="V128" i="1"/>
  <c r="U129" i="1"/>
  <c r="T130" i="1"/>
  <c r="S131" i="1"/>
  <c r="R132" i="1"/>
  <c r="Q133" i="1"/>
  <c r="S134" i="1"/>
  <c r="Q136" i="1"/>
  <c r="V137" i="1"/>
  <c r="G64" i="1"/>
  <c r="H64" i="1" s="1"/>
  <c r="U28" i="3"/>
  <c r="V29" i="3"/>
  <c r="U29" i="3"/>
  <c r="T29" i="3"/>
  <c r="K60" i="1"/>
  <c r="Y24" i="3"/>
  <c r="Z24" i="3"/>
  <c r="S29" i="3"/>
  <c r="R29" i="3"/>
  <c r="Q29" i="3"/>
  <c r="Q28" i="3"/>
  <c r="R28" i="3"/>
  <c r="I62" i="1"/>
  <c r="AC14" i="3"/>
  <c r="V126" i="1"/>
  <c r="U127" i="1"/>
  <c r="T128" i="1"/>
  <c r="S129" i="1"/>
  <c r="R130" i="1"/>
  <c r="Q131" i="1"/>
  <c r="P132" i="1"/>
  <c r="O133" i="1"/>
  <c r="Q134" i="1"/>
  <c r="V135" i="1"/>
  <c r="O136" i="1"/>
  <c r="T137" i="1"/>
  <c r="G62" i="1"/>
  <c r="H62" i="1" s="1"/>
  <c r="V28" i="3"/>
  <c r="W28" i="3"/>
  <c r="I63" i="1"/>
  <c r="AE11" i="3"/>
  <c r="R134" i="1"/>
  <c r="P136" i="1"/>
  <c r="V127" i="1"/>
  <c r="U128" i="1"/>
  <c r="T129" i="1"/>
  <c r="S130" i="1"/>
  <c r="R131" i="1"/>
  <c r="Q132" i="1"/>
  <c r="P133" i="1"/>
  <c r="U137" i="1"/>
  <c r="G63" i="1"/>
  <c r="H63" i="1" s="1"/>
  <c r="I61" i="1"/>
  <c r="Z14" i="3"/>
  <c r="P134" i="1"/>
  <c r="U135" i="1"/>
  <c r="N136" i="1"/>
  <c r="V125" i="1"/>
  <c r="U126" i="1"/>
  <c r="T127" i="1"/>
  <c r="S128" i="1"/>
  <c r="R129" i="1"/>
  <c r="Q130" i="1"/>
  <c r="P131" i="1"/>
  <c r="O132" i="1"/>
  <c r="N133" i="1"/>
  <c r="S137" i="1"/>
  <c r="F136" i="1"/>
  <c r="F133" i="1"/>
  <c r="G61" i="1"/>
  <c r="H61" i="1" s="1"/>
  <c r="T28" i="3"/>
  <c r="S28" i="3"/>
  <c r="M24" i="3" l="1"/>
  <c r="K53" i="1"/>
  <c r="N24" i="3"/>
  <c r="K63" i="1"/>
  <c r="AE24" i="3"/>
  <c r="AF24" i="3"/>
  <c r="I66" i="1"/>
  <c r="AI14" i="3"/>
  <c r="V130" i="1"/>
  <c r="U131" i="1"/>
  <c r="T132" i="1"/>
  <c r="S133" i="1"/>
  <c r="U134" i="1"/>
  <c r="S136" i="1"/>
  <c r="G66" i="1"/>
  <c r="H66" i="1" s="1"/>
  <c r="K64" i="1"/>
  <c r="AH25" i="3"/>
  <c r="AG24" i="3"/>
  <c r="AF25" i="3"/>
  <c r="AG25" i="3"/>
  <c r="K61" i="1"/>
  <c r="Z25" i="3"/>
  <c r="AB24" i="3"/>
  <c r="AA24" i="3"/>
  <c r="AB25" i="3"/>
  <c r="AA25" i="3"/>
  <c r="K62" i="1"/>
  <c r="AD24" i="3"/>
  <c r="AE25" i="3"/>
  <c r="AD25" i="3"/>
  <c r="AC25" i="3"/>
  <c r="AC24" i="3"/>
  <c r="Z28" i="3"/>
  <c r="Y28" i="3"/>
  <c r="N28" i="3" l="1"/>
  <c r="M28" i="3"/>
  <c r="W14" i="3"/>
  <c r="S135" i="1"/>
  <c r="V123" i="1"/>
  <c r="T125" i="1"/>
  <c r="R127" i="1"/>
  <c r="P129" i="1"/>
  <c r="N131" i="1"/>
  <c r="L133" i="1"/>
  <c r="Q137" i="1"/>
  <c r="F131" i="1"/>
  <c r="I59" i="1"/>
  <c r="N134" i="1"/>
  <c r="L136" i="1"/>
  <c r="U124" i="1"/>
  <c r="S126" i="1"/>
  <c r="Q128" i="1"/>
  <c r="O130" i="1"/>
  <c r="M132" i="1"/>
  <c r="V138" i="1"/>
  <c r="F134" i="1"/>
  <c r="G59" i="1"/>
  <c r="H59" i="1" s="1"/>
  <c r="AC29" i="3"/>
  <c r="AC28" i="3"/>
  <c r="AD28" i="3"/>
  <c r="AE29" i="3"/>
  <c r="AD29" i="3"/>
  <c r="AA29" i="3"/>
  <c r="Z29" i="3"/>
  <c r="AB28" i="3"/>
  <c r="AA28" i="3"/>
  <c r="AB29" i="3"/>
  <c r="I70" i="1"/>
  <c r="AQ11" i="3"/>
  <c r="G70" i="1"/>
  <c r="H70" i="1" s="1"/>
  <c r="K66" i="1"/>
  <c r="AJ24" i="3"/>
  <c r="AK25" i="3"/>
  <c r="AJ25" i="3"/>
  <c r="AI25" i="3"/>
  <c r="AK24" i="3"/>
  <c r="AF28" i="3"/>
  <c r="AE28" i="3"/>
  <c r="I68" i="1"/>
  <c r="AN11" i="3"/>
  <c r="V132" i="1"/>
  <c r="U133" i="1"/>
  <c r="U136" i="1"/>
  <c r="G68" i="1"/>
  <c r="H68" i="1" s="1"/>
  <c r="I67" i="1"/>
  <c r="AL14" i="3"/>
  <c r="V134" i="1"/>
  <c r="T136" i="1"/>
  <c r="V131" i="1"/>
  <c r="U132" i="1"/>
  <c r="T133" i="1"/>
  <c r="G67" i="1"/>
  <c r="H67" i="1" s="1"/>
  <c r="AG28" i="3"/>
  <c r="AH29" i="3"/>
  <c r="AG29" i="3"/>
  <c r="AF29" i="3"/>
  <c r="I69" i="1"/>
  <c r="AO14" i="3"/>
  <c r="V136" i="1"/>
  <c r="V133" i="1"/>
  <c r="G69" i="1"/>
  <c r="H69" i="1" s="1"/>
  <c r="Y25" i="3" l="1"/>
  <c r="W25" i="3"/>
  <c r="K59" i="1"/>
  <c r="X24" i="3"/>
  <c r="X25" i="3"/>
  <c r="K67" i="1"/>
  <c r="AL25" i="3"/>
  <c r="AL24" i="3"/>
  <c r="AM24" i="3"/>
  <c r="AN25" i="3"/>
  <c r="AM25" i="3"/>
  <c r="K68" i="1"/>
  <c r="AO24" i="3"/>
  <c r="AN24" i="3"/>
  <c r="AK29" i="3"/>
  <c r="AJ29" i="3"/>
  <c r="AI29" i="3"/>
  <c r="AK28" i="3"/>
  <c r="AJ28" i="3"/>
  <c r="K69" i="1"/>
  <c r="AP25" i="3"/>
  <c r="AO25" i="3"/>
  <c r="AP24" i="3"/>
  <c r="AQ25" i="3"/>
  <c r="I72" i="1"/>
  <c r="AT11" i="3"/>
  <c r="G72" i="1"/>
  <c r="H72" i="1" s="1"/>
  <c r="K70" i="1"/>
  <c r="AQ24" i="3"/>
  <c r="AR24" i="3"/>
  <c r="W29" i="3" l="1"/>
  <c r="Y29" i="3"/>
  <c r="X29" i="3"/>
  <c r="X28" i="3"/>
  <c r="I65" i="1"/>
  <c r="T134" i="1"/>
  <c r="V129" i="1"/>
  <c r="T131" i="1"/>
  <c r="R133" i="1"/>
  <c r="AH11" i="3"/>
  <c r="R136" i="1"/>
  <c r="U130" i="1"/>
  <c r="S132" i="1"/>
  <c r="G65" i="1"/>
  <c r="H65" i="1" s="1"/>
  <c r="I76" i="1"/>
  <c r="G76" i="1"/>
  <c r="H76" i="1" s="1"/>
  <c r="K72" i="1"/>
  <c r="AU24" i="3"/>
  <c r="AT24" i="3"/>
  <c r="AO29" i="3"/>
  <c r="AP29" i="3"/>
  <c r="AQ29" i="3"/>
  <c r="AP28" i="3"/>
  <c r="I74" i="1"/>
  <c r="AX14" i="3"/>
  <c r="G74" i="1"/>
  <c r="H74" i="1" s="1"/>
  <c r="AM28" i="3"/>
  <c r="AN29" i="3"/>
  <c r="AM29" i="3"/>
  <c r="AL29" i="3"/>
  <c r="AL28" i="3"/>
  <c r="AQ28" i="3"/>
  <c r="AR28" i="3"/>
  <c r="I75" i="1"/>
  <c r="G75" i="1"/>
  <c r="H75" i="1" s="1"/>
  <c r="AN28" i="3"/>
  <c r="AO28" i="3"/>
  <c r="I73" i="1"/>
  <c r="AU14" i="3"/>
  <c r="G73" i="1"/>
  <c r="H73" i="1" s="1"/>
  <c r="AH24" i="3" l="1"/>
  <c r="K65" i="1"/>
  <c r="AI24" i="3"/>
  <c r="K73" i="1"/>
  <c r="AV25" i="3"/>
  <c r="AU25" i="3"/>
  <c r="AW24" i="3"/>
  <c r="AV24" i="3"/>
  <c r="AW25" i="3"/>
  <c r="K74" i="1"/>
  <c r="AX25" i="3"/>
  <c r="AX24" i="3"/>
  <c r="AY24" i="3"/>
  <c r="AZ25" i="3"/>
  <c r="AY25" i="3"/>
  <c r="I78" i="1"/>
  <c r="G78" i="1"/>
  <c r="H78" i="1" s="1"/>
  <c r="K76" i="1"/>
  <c r="K75" i="1"/>
  <c r="AZ28" i="3" s="1"/>
  <c r="AZ24" i="3"/>
  <c r="AT28" i="3"/>
  <c r="AU28" i="3"/>
  <c r="AH28" i="3" l="1"/>
  <c r="AI28" i="3"/>
  <c r="G71" i="1"/>
  <c r="H71" i="1" s="1"/>
  <c r="I71" i="1"/>
  <c r="AR14" i="3"/>
  <c r="I80" i="1"/>
  <c r="G80" i="1"/>
  <c r="H80" i="1" s="1"/>
  <c r="I79" i="1"/>
  <c r="G79" i="1"/>
  <c r="H79" i="1" s="1"/>
  <c r="I81" i="1"/>
  <c r="G81" i="1"/>
  <c r="H81" i="1" s="1"/>
  <c r="I82" i="1"/>
  <c r="G82" i="1"/>
  <c r="H82" i="1" s="1"/>
  <c r="K78" i="1"/>
  <c r="AY29" i="3"/>
  <c r="AX29" i="3"/>
  <c r="AX28" i="3"/>
  <c r="AY28" i="3"/>
  <c r="AZ29" i="3"/>
  <c r="AU29" i="3"/>
  <c r="AW28" i="3"/>
  <c r="AV28" i="3"/>
  <c r="AW29" i="3"/>
  <c r="AV29" i="3"/>
  <c r="K71" i="1" l="1"/>
  <c r="AT25" i="3"/>
  <c r="AR25" i="3"/>
  <c r="AS24" i="3"/>
  <c r="AS25" i="3"/>
  <c r="K82" i="1"/>
  <c r="K79" i="1"/>
  <c r="K80" i="1"/>
  <c r="I84" i="1"/>
  <c r="G84" i="1"/>
  <c r="H84" i="1" s="1"/>
  <c r="K81" i="1"/>
  <c r="G77" i="1" l="1"/>
  <c r="H77" i="1" s="1"/>
  <c r="I77" i="1"/>
  <c r="AS28" i="3"/>
  <c r="AT29" i="3"/>
  <c r="AR29" i="3"/>
  <c r="AS29" i="3"/>
  <c r="I87" i="1"/>
  <c r="G87" i="1"/>
  <c r="H87" i="1" s="1"/>
  <c r="K84" i="1"/>
  <c r="I86" i="1"/>
  <c r="G86" i="1"/>
  <c r="H86" i="1" s="1"/>
  <c r="I85" i="1"/>
  <c r="G85" i="1"/>
  <c r="H85" i="1" s="1"/>
  <c r="I88" i="1"/>
  <c r="G88" i="1"/>
  <c r="H88" i="1" s="1"/>
  <c r="K77" i="1" l="1"/>
  <c r="K85" i="1"/>
  <c r="K87" i="1"/>
  <c r="K88" i="1"/>
  <c r="K86" i="1"/>
  <c r="I90" i="1"/>
  <c r="G90" i="1"/>
  <c r="H90" i="1" s="1"/>
  <c r="G83" i="1" l="1"/>
  <c r="H83" i="1" s="1"/>
  <c r="I83" i="1"/>
  <c r="K90" i="1"/>
  <c r="I92" i="1"/>
  <c r="G92" i="1"/>
  <c r="H92" i="1" s="1"/>
  <c r="I94" i="1"/>
  <c r="G94" i="1"/>
  <c r="H94" i="1" s="1"/>
  <c r="K94" i="1" s="1"/>
  <c r="I93" i="1"/>
  <c r="G93" i="1"/>
  <c r="H93" i="1" s="1"/>
  <c r="K93" i="1" s="1"/>
  <c r="I91" i="1"/>
  <c r="G91" i="1"/>
  <c r="H91" i="1" s="1"/>
  <c r="K83" i="1" l="1"/>
  <c r="K92" i="1"/>
  <c r="I96" i="1"/>
  <c r="G96" i="1"/>
  <c r="H96" i="1" s="1"/>
  <c r="K96" i="1" s="1"/>
  <c r="K91" i="1"/>
  <c r="I89" i="1" l="1"/>
  <c r="G89" i="1"/>
  <c r="H89" i="1" s="1"/>
  <c r="I97" i="1"/>
  <c r="G97" i="1"/>
  <c r="H97" i="1" s="1"/>
  <c r="K97" i="1" s="1"/>
  <c r="I98" i="1"/>
  <c r="G98" i="1"/>
  <c r="K89" i="1" l="1"/>
  <c r="H98" i="1"/>
  <c r="K98" i="1" s="1"/>
  <c r="X7" i="2"/>
  <c r="Z7" i="2"/>
  <c r="G95" i="1" l="1"/>
  <c r="H95" i="1" s="1"/>
  <c r="K95" i="1" s="1"/>
  <c r="I95" i="1"/>
  <c r="E11" i="2" l="1"/>
  <c r="E15" i="2"/>
  <c r="E13" i="2"/>
  <c r="E16" i="2"/>
  <c r="E14" i="2"/>
  <c r="E12" i="2"/>
  <c r="N12" i="2" l="1"/>
  <c r="O12" i="2"/>
  <c r="L12" i="2"/>
  <c r="H12" i="2"/>
  <c r="E33" i="2"/>
  <c r="G12" i="2"/>
  <c r="M12" i="2"/>
  <c r="Q12" i="2"/>
  <c r="I12" i="2"/>
  <c r="E23" i="2"/>
  <c r="K12" i="2"/>
  <c r="J12" i="2"/>
  <c r="R12" i="2"/>
  <c r="T12" i="2"/>
  <c r="S12" i="2"/>
  <c r="U12" i="2"/>
  <c r="W12" i="2"/>
  <c r="AA12" i="2"/>
  <c r="P12" i="2"/>
  <c r="Z12" i="2"/>
  <c r="X12" i="2"/>
  <c r="Y12" i="2"/>
  <c r="AC12" i="2"/>
  <c r="AD12" i="2"/>
  <c r="V12" i="2"/>
  <c r="AB12" i="2"/>
  <c r="M16" i="2"/>
  <c r="G16" i="2"/>
  <c r="E37" i="2"/>
  <c r="E27" i="2"/>
  <c r="L16" i="2"/>
  <c r="N16" i="2"/>
  <c r="I16" i="2"/>
  <c r="H16" i="2"/>
  <c r="J16" i="2"/>
  <c r="P16" i="2"/>
  <c r="O16" i="2"/>
  <c r="R16" i="2"/>
  <c r="K16" i="2"/>
  <c r="T16" i="2"/>
  <c r="V16" i="2"/>
  <c r="S16" i="2"/>
  <c r="U16" i="2"/>
  <c r="X16" i="2"/>
  <c r="Q16" i="2"/>
  <c r="Y16" i="2"/>
  <c r="AA16" i="2"/>
  <c r="AB16" i="2"/>
  <c r="Z16" i="2"/>
  <c r="AD16" i="2"/>
  <c r="W16" i="2"/>
  <c r="AC16" i="2"/>
  <c r="O15" i="2"/>
  <c r="Q15" i="2"/>
  <c r="N15" i="2"/>
  <c r="P15" i="2"/>
  <c r="E26" i="2"/>
  <c r="E36" i="2"/>
  <c r="I15" i="2"/>
  <c r="J15" i="2"/>
  <c r="G15" i="2"/>
  <c r="K15" i="2"/>
  <c r="H15" i="2"/>
  <c r="M15" i="2"/>
  <c r="S15" i="2"/>
  <c r="L15" i="2"/>
  <c r="T15" i="2"/>
  <c r="W15" i="2"/>
  <c r="U15" i="2"/>
  <c r="V15" i="2"/>
  <c r="Y15" i="2"/>
  <c r="R15" i="2"/>
  <c r="AA15" i="2"/>
  <c r="Z15" i="2"/>
  <c r="AB15" i="2"/>
  <c r="AC15" i="2"/>
  <c r="X15" i="2"/>
  <c r="AD15" i="2"/>
  <c r="I14" i="2"/>
  <c r="J14" i="2"/>
  <c r="H14" i="2"/>
  <c r="E25" i="2"/>
  <c r="K14" i="2"/>
  <c r="N14" i="2"/>
  <c r="L14" i="2"/>
  <c r="E35" i="2"/>
  <c r="G14" i="2"/>
  <c r="O14" i="2"/>
  <c r="Q14" i="2"/>
  <c r="R14" i="2"/>
  <c r="P14" i="2"/>
  <c r="T14" i="2"/>
  <c r="M14" i="2"/>
  <c r="W14" i="2"/>
  <c r="X14" i="2"/>
  <c r="V14" i="2"/>
  <c r="U14" i="2"/>
  <c r="Z14" i="2"/>
  <c r="AA14" i="2"/>
  <c r="S14" i="2"/>
  <c r="AC14" i="2"/>
  <c r="AB14" i="2"/>
  <c r="AD14" i="2"/>
  <c r="Y14" i="2"/>
  <c r="M13" i="2"/>
  <c r="L13" i="2"/>
  <c r="J13" i="2"/>
  <c r="E34" i="2"/>
  <c r="K13" i="2"/>
  <c r="H13" i="2"/>
  <c r="O13" i="2"/>
  <c r="E24" i="2"/>
  <c r="G13" i="2"/>
  <c r="I13" i="2"/>
  <c r="Q13" i="2"/>
  <c r="P13" i="2"/>
  <c r="R13" i="2"/>
  <c r="S13" i="2"/>
  <c r="U13" i="2"/>
  <c r="X13" i="2"/>
  <c r="W13" i="2"/>
  <c r="N13" i="2"/>
  <c r="V13" i="2"/>
  <c r="Y13" i="2"/>
  <c r="AA13" i="2"/>
  <c r="T13" i="2"/>
  <c r="AD13" i="2"/>
  <c r="AB13" i="2"/>
  <c r="AC13" i="2"/>
  <c r="Z13" i="2"/>
  <c r="G11" i="2"/>
  <c r="K11" i="2"/>
  <c r="AC11" i="2"/>
  <c r="J11" i="2"/>
  <c r="Q11" i="2"/>
  <c r="AB11" i="2"/>
  <c r="U11" i="2"/>
  <c r="V11" i="2"/>
  <c r="S11" i="2"/>
  <c r="P11" i="2"/>
  <c r="L11" i="2"/>
  <c r="W11" i="2"/>
  <c r="M11" i="2"/>
  <c r="H11" i="2"/>
  <c r="I11" i="2"/>
  <c r="T11" i="2"/>
  <c r="Y11" i="2"/>
  <c r="E22" i="2"/>
  <c r="AD11" i="2"/>
  <c r="Z11" i="2"/>
  <c r="R11" i="2"/>
  <c r="X11" i="2"/>
  <c r="O11" i="2"/>
  <c r="E32" i="2"/>
  <c r="N11" i="2"/>
  <c r="AA11" i="2"/>
  <c r="O32" i="2" l="1"/>
  <c r="O22" i="2" s="1"/>
  <c r="G32" i="2"/>
  <c r="G22" i="2" s="1"/>
  <c r="J32" i="2"/>
  <c r="J22" i="2" s="1"/>
  <c r="M32" i="2"/>
  <c r="M22" i="2" s="1"/>
  <c r="Y32" i="2"/>
  <c r="Y22" i="2" s="1"/>
  <c r="AC32" i="2"/>
  <c r="AC22" i="2" s="1"/>
  <c r="U32" i="2"/>
  <c r="U22" i="2" s="1"/>
  <c r="Z32" i="2"/>
  <c r="Z22" i="2" s="1"/>
  <c r="R32" i="2"/>
  <c r="R22" i="2" s="1"/>
  <c r="S32" i="2"/>
  <c r="S22" i="2" s="1"/>
  <c r="AA32" i="2"/>
  <c r="AA22" i="2" s="1"/>
  <c r="V32" i="2"/>
  <c r="V22" i="2" s="1"/>
  <c r="AB32" i="2"/>
  <c r="AB22" i="2" s="1"/>
  <c r="N32" i="2"/>
  <c r="N22" i="2" s="1"/>
  <c r="I32" i="2"/>
  <c r="I22" i="2" s="1"/>
  <c r="Q32" i="2"/>
  <c r="Q22" i="2" s="1"/>
  <c r="AD32" i="2"/>
  <c r="AD22" i="2" s="1"/>
  <c r="H32" i="2"/>
  <c r="H22" i="2" s="1"/>
  <c r="P32" i="2"/>
  <c r="P22" i="2" s="1"/>
  <c r="K32" i="2"/>
  <c r="K22" i="2" s="1"/>
  <c r="F32" i="2"/>
  <c r="F22" i="2" s="1"/>
  <c r="T32" i="2"/>
  <c r="T22" i="2" s="1"/>
  <c r="L32" i="2"/>
  <c r="L22" i="2" s="1"/>
  <c r="X32" i="2"/>
  <c r="X22" i="2" s="1"/>
  <c r="W32" i="2"/>
  <c r="W22" i="2" s="1"/>
  <c r="O34" i="2"/>
  <c r="O24" i="2" s="1"/>
  <c r="F34" i="2"/>
  <c r="F24" i="2" s="1"/>
  <c r="G34" i="2"/>
  <c r="G24" i="2" s="1"/>
  <c r="K34" i="2"/>
  <c r="K24" i="2" s="1"/>
  <c r="R34" i="2"/>
  <c r="R24" i="2" s="1"/>
  <c r="S34" i="2"/>
  <c r="S24" i="2" s="1"/>
  <c r="L34" i="2"/>
  <c r="L24" i="2" s="1"/>
  <c r="H34" i="2"/>
  <c r="H24" i="2" s="1"/>
  <c r="M34" i="2"/>
  <c r="M24" i="2" s="1"/>
  <c r="I34" i="2"/>
  <c r="I24" i="2" s="1"/>
  <c r="J34" i="2"/>
  <c r="J24" i="2" s="1"/>
  <c r="Q34" i="2"/>
  <c r="Q24" i="2" s="1"/>
  <c r="P34" i="2"/>
  <c r="P24" i="2" s="1"/>
  <c r="U34" i="2"/>
  <c r="U24" i="2" s="1"/>
  <c r="V34" i="2"/>
  <c r="V24" i="2" s="1"/>
  <c r="N34" i="2"/>
  <c r="N24" i="2" s="1"/>
  <c r="X34" i="2"/>
  <c r="X24" i="2" s="1"/>
  <c r="Y34" i="2"/>
  <c r="Y24" i="2" s="1"/>
  <c r="W34" i="2"/>
  <c r="W24" i="2" s="1"/>
  <c r="AA34" i="2"/>
  <c r="AA24" i="2" s="1"/>
  <c r="AC34" i="2"/>
  <c r="AC24" i="2" s="1"/>
  <c r="AD34" i="2"/>
  <c r="AD24" i="2" s="1"/>
  <c r="T34" i="2"/>
  <c r="T24" i="2" s="1"/>
  <c r="AB34" i="2"/>
  <c r="AB24" i="2" s="1"/>
  <c r="Z34" i="2"/>
  <c r="Z24" i="2" s="1"/>
  <c r="K35" i="2"/>
  <c r="K25" i="2" s="1"/>
  <c r="F35" i="2"/>
  <c r="F25" i="2" s="1"/>
  <c r="H35" i="2"/>
  <c r="H25" i="2" s="1"/>
  <c r="J35" i="2"/>
  <c r="J25" i="2" s="1"/>
  <c r="Q35" i="2"/>
  <c r="Q25" i="2" s="1"/>
  <c r="I35" i="2"/>
  <c r="I25" i="2" s="1"/>
  <c r="G35" i="2"/>
  <c r="G25" i="2" s="1"/>
  <c r="L35" i="2"/>
  <c r="L25" i="2" s="1"/>
  <c r="N35" i="2"/>
  <c r="N25" i="2" s="1"/>
  <c r="O35" i="2"/>
  <c r="O25" i="2" s="1"/>
  <c r="P35" i="2"/>
  <c r="P25" i="2" s="1"/>
  <c r="R35" i="2"/>
  <c r="R25" i="2" s="1"/>
  <c r="T35" i="2"/>
  <c r="T25" i="2" s="1"/>
  <c r="M35" i="2"/>
  <c r="M25" i="2" s="1"/>
  <c r="V35" i="2"/>
  <c r="V25" i="2" s="1"/>
  <c r="U35" i="2"/>
  <c r="U25" i="2" s="1"/>
  <c r="W35" i="2"/>
  <c r="W25" i="2" s="1"/>
  <c r="X35" i="2"/>
  <c r="X25" i="2" s="1"/>
  <c r="Z35" i="2"/>
  <c r="Z25" i="2" s="1"/>
  <c r="AC35" i="2"/>
  <c r="AC25" i="2" s="1"/>
  <c r="AD35" i="2"/>
  <c r="AD25" i="2" s="1"/>
  <c r="AB35" i="2"/>
  <c r="AB25" i="2" s="1"/>
  <c r="S35" i="2"/>
  <c r="S25" i="2" s="1"/>
  <c r="AA35" i="2"/>
  <c r="AA25" i="2" s="1"/>
  <c r="Y35" i="2"/>
  <c r="Y25" i="2" s="1"/>
  <c r="S36" i="2"/>
  <c r="S26" i="2" s="1"/>
  <c r="J36" i="2"/>
  <c r="J26" i="2" s="1"/>
  <c r="F36" i="2"/>
  <c r="F26" i="2" s="1"/>
  <c r="K36" i="2"/>
  <c r="K26" i="2" s="1"/>
  <c r="I36" i="2"/>
  <c r="I26" i="2" s="1"/>
  <c r="N36" i="2"/>
  <c r="N26" i="2" s="1"/>
  <c r="Q36" i="2"/>
  <c r="Q26" i="2" s="1"/>
  <c r="T36" i="2"/>
  <c r="T26" i="2" s="1"/>
  <c r="U36" i="2"/>
  <c r="U26" i="2" s="1"/>
  <c r="G36" i="2"/>
  <c r="G26" i="2" s="1"/>
  <c r="H36" i="2"/>
  <c r="H26" i="2" s="1"/>
  <c r="L36" i="2"/>
  <c r="L26" i="2" s="1"/>
  <c r="M36" i="2"/>
  <c r="M26" i="2" s="1"/>
  <c r="P36" i="2"/>
  <c r="P26" i="2" s="1"/>
  <c r="O36" i="2"/>
  <c r="O26" i="2" s="1"/>
  <c r="V36" i="2"/>
  <c r="V26" i="2" s="1"/>
  <c r="W36" i="2"/>
  <c r="W26" i="2" s="1"/>
  <c r="Y36" i="2"/>
  <c r="Y26" i="2" s="1"/>
  <c r="AB36" i="2"/>
  <c r="AB26" i="2" s="1"/>
  <c r="AC36" i="2"/>
  <c r="AC26" i="2" s="1"/>
  <c r="R36" i="2"/>
  <c r="R26" i="2" s="1"/>
  <c r="AA36" i="2"/>
  <c r="AA26" i="2" s="1"/>
  <c r="Z36" i="2"/>
  <c r="Z26" i="2" s="1"/>
  <c r="X36" i="2"/>
  <c r="X26" i="2" s="1"/>
  <c r="AD36" i="2"/>
  <c r="AD26" i="2" s="1"/>
  <c r="R37" i="2"/>
  <c r="R27" i="2" s="1"/>
  <c r="K37" i="2"/>
  <c r="K27" i="2" s="1"/>
  <c r="J37" i="2"/>
  <c r="J27" i="2" s="1"/>
  <c r="G37" i="2"/>
  <c r="G27" i="2" s="1"/>
  <c r="L37" i="2"/>
  <c r="L27" i="2" s="1"/>
  <c r="N37" i="2"/>
  <c r="N27" i="2" s="1"/>
  <c r="M37" i="2"/>
  <c r="M27" i="2" s="1"/>
  <c r="I37" i="2"/>
  <c r="I27" i="2" s="1"/>
  <c r="F37" i="2"/>
  <c r="F27" i="2" s="1"/>
  <c r="H37" i="2"/>
  <c r="H27" i="2" s="1"/>
  <c r="O37" i="2"/>
  <c r="O27" i="2" s="1"/>
  <c r="P37" i="2"/>
  <c r="P27" i="2" s="1"/>
  <c r="S37" i="2"/>
  <c r="S27" i="2" s="1"/>
  <c r="T37" i="2"/>
  <c r="T27" i="2" s="1"/>
  <c r="V37" i="2"/>
  <c r="V27" i="2" s="1"/>
  <c r="U37" i="2"/>
  <c r="U27" i="2" s="1"/>
  <c r="X37" i="2"/>
  <c r="X27" i="2" s="1"/>
  <c r="AA37" i="2"/>
  <c r="AA27" i="2" s="1"/>
  <c r="Q37" i="2"/>
  <c r="Q27" i="2" s="1"/>
  <c r="Y37" i="2"/>
  <c r="Y27" i="2" s="1"/>
  <c r="Z37" i="2"/>
  <c r="Z27" i="2" s="1"/>
  <c r="AB37" i="2"/>
  <c r="AB27" i="2" s="1"/>
  <c r="AD37" i="2"/>
  <c r="AD27" i="2" s="1"/>
  <c r="W37" i="2"/>
  <c r="W27" i="2" s="1"/>
  <c r="AC37" i="2"/>
  <c r="AC27" i="2" s="1"/>
  <c r="Q33" i="2"/>
  <c r="Q23" i="2" s="1"/>
  <c r="N33" i="2"/>
  <c r="N23" i="2" s="1"/>
  <c r="K33" i="2"/>
  <c r="K23" i="2" s="1"/>
  <c r="F33" i="2"/>
  <c r="F23" i="2" s="1"/>
  <c r="G33" i="2"/>
  <c r="G23" i="2" s="1"/>
  <c r="H33" i="2"/>
  <c r="H23" i="2" s="1"/>
  <c r="T33" i="2"/>
  <c r="T23" i="2" s="1"/>
  <c r="U33" i="2"/>
  <c r="U23" i="2" s="1"/>
  <c r="S33" i="2"/>
  <c r="S23" i="2" s="1"/>
  <c r="I33" i="2"/>
  <c r="I23" i="2" s="1"/>
  <c r="J33" i="2"/>
  <c r="J23" i="2" s="1"/>
  <c r="O33" i="2"/>
  <c r="O23" i="2" s="1"/>
  <c r="L33" i="2"/>
  <c r="L23" i="2" s="1"/>
  <c r="M33" i="2"/>
  <c r="M23" i="2" s="1"/>
  <c r="R33" i="2"/>
  <c r="R23" i="2" s="1"/>
  <c r="W33" i="2"/>
  <c r="W23" i="2" s="1"/>
  <c r="P33" i="2"/>
  <c r="P23" i="2" s="1"/>
  <c r="X33" i="2"/>
  <c r="X23" i="2" s="1"/>
  <c r="AA33" i="2"/>
  <c r="AA23" i="2" s="1"/>
  <c r="Y33" i="2"/>
  <c r="Y23" i="2" s="1"/>
  <c r="Z33" i="2"/>
  <c r="Z23" i="2" s="1"/>
  <c r="AC33" i="2"/>
  <c r="AC23" i="2" s="1"/>
  <c r="V33" i="2"/>
  <c r="V23" i="2" s="1"/>
  <c r="AD33" i="2"/>
  <c r="AD23" i="2" s="1"/>
  <c r="AB33" i="2"/>
  <c r="AB23" i="2" s="1"/>
</calcChain>
</file>

<file path=xl/sharedStrings.xml><?xml version="1.0" encoding="utf-8"?>
<sst xmlns="http://schemas.openxmlformats.org/spreadsheetml/2006/main" count="1089" uniqueCount="354">
  <si>
    <t>Nota</t>
  </si>
  <si>
    <t>Octava</t>
  </si>
  <si>
    <t>Color</t>
  </si>
  <si>
    <t>Observaciones</t>
  </si>
  <si>
    <t>A</t>
  </si>
  <si>
    <t>Blanca</t>
  </si>
  <si>
    <t>Nota más grave (Límite inferior)</t>
  </si>
  <si>
    <t>A#</t>
  </si>
  <si>
    <t>Negra</t>
  </si>
  <si>
    <t>B</t>
  </si>
  <si>
    <t>C</t>
  </si>
  <si>
    <t>C#</t>
  </si>
  <si>
    <t>D</t>
  </si>
  <si>
    <t>D#</t>
  </si>
  <si>
    <t>E</t>
  </si>
  <si>
    <t>4ta Cuerda Bajo (E1)</t>
  </si>
  <si>
    <t>F</t>
  </si>
  <si>
    <t>F#</t>
  </si>
  <si>
    <t>G</t>
  </si>
  <si>
    <t>G#</t>
  </si>
  <si>
    <t>3ra Cuerda Bajo (A1)</t>
  </si>
  <si>
    <t>2da Cuerda Bajo (D2)</t>
  </si>
  <si>
    <t>6ta Cuerda Guitarra (E2)</t>
  </si>
  <si>
    <t>1ra Cuerda Bajo (G2)</t>
  </si>
  <si>
    <t>5ta Cuerda Guitarra (A2)</t>
  </si>
  <si>
    <t>4ta Cuerda Guitarra (D3)</t>
  </si>
  <si>
    <t>3ra Cuerda Guitarra (G3)</t>
  </si>
  <si>
    <t>2da Cuerda Guitarra (B3)</t>
  </si>
  <si>
    <t>Do Central (Middle C)</t>
  </si>
  <si>
    <t>1ra Cuerda Guitarra (E4)</t>
  </si>
  <si>
    <t>Límite Superior</t>
  </si>
  <si>
    <t>Idn</t>
  </si>
  <si>
    <t>Mayor</t>
  </si>
  <si>
    <t>Menor</t>
  </si>
  <si>
    <t>Gb</t>
  </si>
  <si>
    <t>Db</t>
  </si>
  <si>
    <t>Ab</t>
  </si>
  <si>
    <t>Bb</t>
  </si>
  <si>
    <t>Eb</t>
  </si>
  <si>
    <t>Mayor armónico (+3)</t>
  </si>
  <si>
    <t>Menor armónico (-3)</t>
  </si>
  <si>
    <t>F (E#)</t>
  </si>
  <si>
    <t>B (Cb)</t>
  </si>
  <si>
    <t>si</t>
  </si>
  <si>
    <t>no</t>
  </si>
  <si>
    <t>II</t>
  </si>
  <si>
    <t>V Quinta</t>
  </si>
  <si>
    <t>III Tercera</t>
  </si>
  <si>
    <t>IV Cuarta</t>
  </si>
  <si>
    <t>VI Sexta</t>
  </si>
  <si>
    <t>VII Séptima</t>
  </si>
  <si>
    <t>Penta Mayor</t>
  </si>
  <si>
    <t>menor</t>
  </si>
  <si>
    <t>I Tónica</t>
  </si>
  <si>
    <t>Grado</t>
  </si>
  <si>
    <t>Intervalo / Samitonos (+n)</t>
  </si>
  <si>
    <t>Tónica</t>
  </si>
  <si>
    <t>Escala</t>
  </si>
  <si>
    <t>Idn Base</t>
  </si>
  <si>
    <t>Freq (Hz)</t>
  </si>
  <si>
    <t>Hz</t>
  </si>
  <si>
    <t>IDn</t>
  </si>
  <si>
    <t>Nombre</t>
  </si>
  <si>
    <t>*</t>
  </si>
  <si>
    <t>**</t>
  </si>
  <si>
    <t>m</t>
  </si>
  <si>
    <t>Referencia Afinación (A= 440)</t>
  </si>
  <si>
    <t>harm min</t>
  </si>
  <si>
    <t>mel min</t>
  </si>
  <si>
    <t>pent min</t>
  </si>
  <si>
    <t>pent maj</t>
  </si>
  <si>
    <t>chrom</t>
  </si>
  <si>
    <t>blues</t>
  </si>
  <si>
    <t>nom</t>
  </si>
  <si>
    <t>Dif</t>
  </si>
  <si>
    <t>Cromático</t>
  </si>
  <si>
    <t>En escala?</t>
  </si>
  <si>
    <t>D 3</t>
  </si>
  <si>
    <t>A 2</t>
  </si>
  <si>
    <t>E 2</t>
  </si>
  <si>
    <t>G 3</t>
  </si>
  <si>
    <t>B 3</t>
  </si>
  <si>
    <t>E 4</t>
  </si>
  <si>
    <t>GTR</t>
  </si>
  <si>
    <t>E 1</t>
  </si>
  <si>
    <t>A 1</t>
  </si>
  <si>
    <t>D 2</t>
  </si>
  <si>
    <t>G 2</t>
  </si>
  <si>
    <t>Bajo 4</t>
  </si>
  <si>
    <t>Bajo 5</t>
  </si>
  <si>
    <t>C 3</t>
  </si>
  <si>
    <t>Bajo 6</t>
  </si>
  <si>
    <t>Cuerda</t>
  </si>
  <si>
    <t>Traste</t>
  </si>
  <si>
    <t>V dis</t>
  </si>
  <si>
    <t>maj</t>
  </si>
  <si>
    <t>Nota más aguda de guitarra</t>
  </si>
  <si>
    <t>Rango de Guitarra</t>
  </si>
  <si>
    <t>B 0</t>
  </si>
  <si>
    <t>Rango de Bajo</t>
  </si>
  <si>
    <t>Tonalidad</t>
  </si>
  <si>
    <t>son la misma</t>
  </si>
  <si>
    <t>Alteraciones # y b (todas las naturales blancas, excepto)</t>
  </si>
  <si>
    <t>Escalas</t>
  </si>
  <si>
    <t>phr</t>
  </si>
  <si>
    <t>dor</t>
  </si>
  <si>
    <t>mix</t>
  </si>
  <si>
    <t>El espectro total. Contiene todos los sonidos disponibles en el sistema occidental. Es la base de los ejercicios de técnica y el mapa completo del diapasón.</t>
  </si>
  <si>
    <t>El estándar de oro, la escala reina: Ocupa los 7 grados I II III IV V VI VII. Es la escala base de la música occidental; brillante, estable y equilibrada. Día soleado.</t>
  </si>
  <si>
    <t>Mixolidia (Rock/Blues)</t>
  </si>
  <si>
    <t>Dórica (Funk/Jazz)</t>
  </si>
  <si>
    <t>Frigia (Metal/Flamenco)</t>
  </si>
  <si>
    <t>Similar a Mayor, pero +10 (en lugar de +11) en el grado VII le quita la tensión de querer resolver siempre a la tónica. The Beatles y AC/DC.</t>
  </si>
  <si>
    <t>Ese intervalo +1 (II Segunda Menor) es el que da toda la tensión oscura. En el metal y en el flamenco se usa para generar esa sensación de peligro o misterio.</t>
  </si>
  <si>
    <t>Es el espejo melancólico de la mayor; suena seria, reflexiva y triste. Es la banda sonora ideal para una tarde lluviosa o un momento de introspección.</t>
  </si>
  <si>
    <t>El salto de 1.5 tonos entre el grado VI y VII crea un sonido exótico y misterioso. Evoca de inmediato desiertos, leyendas antiguas y melodías de Oriente Medio.</t>
  </si>
  <si>
    <t>semitonos:</t>
  </si>
  <si>
    <t>Grados:</t>
  </si>
  <si>
    <t>Final de Mayor pero  inicio menor, sofisticada y moderna. Es la herramienta favorita para la improvisación avanzada y el jazz.</t>
  </si>
  <si>
    <t>Es la escala más utilizada en la guitarra eléctrica. Directa y poderosa; es la base fundamental para el rock y los solos legendarios de los años 70.</t>
  </si>
  <si>
    <t>notas:</t>
  </si>
  <si>
    <t>Sin escala específica</t>
  </si>
  <si>
    <t>+</t>
  </si>
  <si>
    <t>=</t>
  </si>
  <si>
    <t>C 4</t>
  </si>
  <si>
    <t>PIANO</t>
  </si>
  <si>
    <t>Visualizador:</t>
  </si>
  <si>
    <t>s</t>
  </si>
  <si>
    <t>Nom b</t>
  </si>
  <si>
    <t>Nom #</t>
  </si>
  <si>
    <t>Notas:</t>
  </si>
  <si>
    <t>Semitonos:</t>
  </si>
  <si>
    <t>F maj</t>
  </si>
  <si>
    <t>F m</t>
  </si>
  <si>
    <t>F mix</t>
  </si>
  <si>
    <t>F dor</t>
  </si>
  <si>
    <t>F phr</t>
  </si>
  <si>
    <t>F harm min</t>
  </si>
  <si>
    <t>F mel min</t>
  </si>
  <si>
    <t>F blues</t>
  </si>
  <si>
    <t>F pent min</t>
  </si>
  <si>
    <t>Bb maj</t>
  </si>
  <si>
    <t>Bb m</t>
  </si>
  <si>
    <t>Bb mix</t>
  </si>
  <si>
    <t>Bb dor</t>
  </si>
  <si>
    <t>Bb phr</t>
  </si>
  <si>
    <t>Bb harm min</t>
  </si>
  <si>
    <t>Bb mel min</t>
  </si>
  <si>
    <t>Bb blues</t>
  </si>
  <si>
    <t>Bb pent min</t>
  </si>
  <si>
    <t>Eb maj</t>
  </si>
  <si>
    <t>Eb m</t>
  </si>
  <si>
    <t>Eb mix</t>
  </si>
  <si>
    <t>Eb dor</t>
  </si>
  <si>
    <t>Eb phr</t>
  </si>
  <si>
    <t>Eb harm min</t>
  </si>
  <si>
    <t>Eb mel min</t>
  </si>
  <si>
    <t>Eb blues</t>
  </si>
  <si>
    <t>Eb pent min</t>
  </si>
  <si>
    <t>Ab maj</t>
  </si>
  <si>
    <t>Ab m</t>
  </si>
  <si>
    <t>Ab mix</t>
  </si>
  <si>
    <t>Ab dor</t>
  </si>
  <si>
    <t>Ab phr</t>
  </si>
  <si>
    <t>Ab harm min</t>
  </si>
  <si>
    <t>Ab mel min</t>
  </si>
  <si>
    <t>Ab blues</t>
  </si>
  <si>
    <t>Ab pent min</t>
  </si>
  <si>
    <t>Db maj</t>
  </si>
  <si>
    <t>Db m</t>
  </si>
  <si>
    <t>Db mix</t>
  </si>
  <si>
    <t>Db dor</t>
  </si>
  <si>
    <t>Db phr</t>
  </si>
  <si>
    <t>Db harm min</t>
  </si>
  <si>
    <t>Db mel min</t>
  </si>
  <si>
    <t>Db blues</t>
  </si>
  <si>
    <t>Db pent min</t>
  </si>
  <si>
    <t>Gb maj</t>
  </si>
  <si>
    <t>Gb m</t>
  </si>
  <si>
    <t>Gb mix</t>
  </si>
  <si>
    <t>Gb dor</t>
  </si>
  <si>
    <t>Gb phr</t>
  </si>
  <si>
    <t>Gb harm min</t>
  </si>
  <si>
    <t>Gb mel min</t>
  </si>
  <si>
    <t>Gb blues</t>
  </si>
  <si>
    <t>Gb pent min</t>
  </si>
  <si>
    <t>Sostenidos / Bemoles :</t>
  </si>
  <si>
    <t>Auto (Teórico)</t>
  </si>
  <si>
    <t>Forzar #</t>
  </si>
  <si>
    <t>Forzar b</t>
  </si>
  <si>
    <t>Penta menor + la famosa Blue Note (+6) que imita el llanto o el quejido humano, visceral y honesto, como una charla de madrugada en un bar de jazz.</t>
  </si>
  <si>
    <t>Enarmonías</t>
  </si>
  <si>
    <t>Usan bemoles?</t>
  </si>
  <si>
    <t>Visualizadores</t>
  </si>
  <si>
    <t>https://abixites.com/masterclass-de-escalas-musicales</t>
  </si>
  <si>
    <t>F pent maj</t>
  </si>
  <si>
    <t>Bb pent maj</t>
  </si>
  <si>
    <t>Eb pent maj</t>
  </si>
  <si>
    <t>Ab pent maj</t>
  </si>
  <si>
    <t>Db pent maj</t>
  </si>
  <si>
    <t>Gb pent maj</t>
  </si>
  <si>
    <t>link.mercadopago.com.mx/abixites</t>
  </si>
  <si>
    <t>paypal.me/abimaelruizb</t>
  </si>
  <si>
    <t>Te ha sido útil? Considera una donación:</t>
  </si>
  <si>
    <t>Modifica solamente las celdas amarillas</t>
  </si>
  <si>
    <t>Tonalidad Base</t>
  </si>
  <si>
    <t>Cambio 1</t>
  </si>
  <si>
    <t>Cambio 2</t>
  </si>
  <si>
    <t>Cambio 3</t>
  </si>
  <si>
    <t>Cambio 4</t>
  </si>
  <si>
    <t>Cambio 5</t>
  </si>
  <si>
    <t>Cambio 6</t>
  </si>
  <si>
    <t>Cambio 7</t>
  </si>
  <si>
    <t>Cambio 8</t>
  </si>
  <si>
    <t>Cambio 9</t>
  </si>
  <si>
    <t>Cambio 10</t>
  </si>
  <si>
    <t>Cambio 11</t>
  </si>
  <si>
    <t>Cambio 12</t>
  </si>
  <si>
    <t>Cambio 13</t>
  </si>
  <si>
    <t>Cambio 14</t>
  </si>
  <si>
    <t>Cambio 15</t>
  </si>
  <si>
    <t>Cambio 16</t>
  </si>
  <si>
    <t>De</t>
  </si>
  <si>
    <t>Trasportar a:</t>
  </si>
  <si>
    <t>Transporta de Canciones</t>
  </si>
  <si>
    <t>I</t>
  </si>
  <si>
    <t>Blues mayor (Country, Gospel)</t>
  </si>
  <si>
    <t>blues maj</t>
  </si>
  <si>
    <t>Hexatónica (Whole tone)</t>
  </si>
  <si>
    <t>whl</t>
  </si>
  <si>
    <t>phr dom</t>
  </si>
  <si>
    <t>maj harm</t>
  </si>
  <si>
    <t>Mayor armónica</t>
  </si>
  <si>
    <t>Frigia Dominante (Metal/Flamenco)</t>
  </si>
  <si>
    <t>Locrian (loca)</t>
  </si>
  <si>
    <t>loc</t>
  </si>
  <si>
    <t>lyd</t>
  </si>
  <si>
    <t>Lydian (Sci-Fi)</t>
  </si>
  <si>
    <t>Tensión acumulada. Sonido de ensueño, misterio o terror muy usado en bandas sonoras.</t>
  </si>
  <si>
    <t>F maj harm</t>
  </si>
  <si>
    <t>F whl</t>
  </si>
  <si>
    <t>F phr dom</t>
  </si>
  <si>
    <t>F blues maj</t>
  </si>
  <si>
    <t>F lyd</t>
  </si>
  <si>
    <t>F loc</t>
  </si>
  <si>
    <t>Bb maj harm</t>
  </si>
  <si>
    <t>Bb whl</t>
  </si>
  <si>
    <t>Bb phr dom</t>
  </si>
  <si>
    <t>Bb blues maj</t>
  </si>
  <si>
    <t>Bb lyd</t>
  </si>
  <si>
    <t>Bb loc</t>
  </si>
  <si>
    <t>Eb maj harm</t>
  </si>
  <si>
    <t>Eb whl</t>
  </si>
  <si>
    <t>Eb phr dom</t>
  </si>
  <si>
    <t>Eb blues maj</t>
  </si>
  <si>
    <t>Eb lyd</t>
  </si>
  <si>
    <t>Eb loc</t>
  </si>
  <si>
    <t>Ab maj harm</t>
  </si>
  <si>
    <t>Ab whl</t>
  </si>
  <si>
    <t>Ab phr dom</t>
  </si>
  <si>
    <t>Ab blues maj</t>
  </si>
  <si>
    <t>Ab lyd</t>
  </si>
  <si>
    <t>Ab loc</t>
  </si>
  <si>
    <t>Db maj harm</t>
  </si>
  <si>
    <t>Db whl</t>
  </si>
  <si>
    <t>Db phr dom</t>
  </si>
  <si>
    <t>Db blues maj</t>
  </si>
  <si>
    <t>Db lyd</t>
  </si>
  <si>
    <t>Db loc</t>
  </si>
  <si>
    <t>Gb maj harm</t>
  </si>
  <si>
    <t>Gb whl</t>
  </si>
  <si>
    <t>Gb phr dom</t>
  </si>
  <si>
    <t>Gb blues maj</t>
  </si>
  <si>
    <t>Gb lyd</t>
  </si>
  <si>
    <t>Gb loc</t>
  </si>
  <si>
    <t>C m</t>
  </si>
  <si>
    <t>C loc</t>
  </si>
  <si>
    <t>C phr dom</t>
  </si>
  <si>
    <t>C blues maj</t>
  </si>
  <si>
    <t>G m</t>
  </si>
  <si>
    <t>G phr</t>
  </si>
  <si>
    <t>G loc</t>
  </si>
  <si>
    <t>D m</t>
  </si>
  <si>
    <t>D phr</t>
  </si>
  <si>
    <t>D loc</t>
  </si>
  <si>
    <t>A m</t>
  </si>
  <si>
    <t>A phr</t>
  </si>
  <si>
    <t>A loc</t>
  </si>
  <si>
    <t>E m</t>
  </si>
  <si>
    <t>E phr</t>
  </si>
  <si>
    <t>E loc</t>
  </si>
  <si>
    <t>B m</t>
  </si>
  <si>
    <t>B phr</t>
  </si>
  <si>
    <t>B loc</t>
  </si>
  <si>
    <t>F# m</t>
  </si>
  <si>
    <t>F# phr</t>
  </si>
  <si>
    <t>F# loc</t>
  </si>
  <si>
    <t>Tiene ese sabor exótico español que a todo el mundo le gusta producto de la III Tercera mayor (+4)</t>
  </si>
  <si>
    <t>Disminuida Semitono-Tono</t>
  </si>
  <si>
    <t>Disminuida Tono-Semitono</t>
  </si>
  <si>
    <t>dim ts</t>
  </si>
  <si>
    <t>La gemela simétrica de la disminuida clásica. Alterna tono y semitono generando un patrón perfectamente balanceado e inestable. Muy usada en jazz, cine de suspenso y arpegios disminuidos porque ningún grado se siente realmente como “hogar”.</t>
  </si>
  <si>
    <t>dim st</t>
  </si>
  <si>
    <t>F dim st</t>
  </si>
  <si>
    <t>F dim ts</t>
  </si>
  <si>
    <t>Bb dim st</t>
  </si>
  <si>
    <t>Bb dim ts</t>
  </si>
  <si>
    <t>Eb dim st</t>
  </si>
  <si>
    <t>Eb dim ts</t>
  </si>
  <si>
    <t>Ab dim st</t>
  </si>
  <si>
    <t>Ab dim ts</t>
  </si>
  <si>
    <t>Db dim st</t>
  </si>
  <si>
    <t>Db dim ts</t>
  </si>
  <si>
    <t>Gb dim st</t>
  </si>
  <si>
    <t>Gb dim ts</t>
  </si>
  <si>
    <t>C phr</t>
  </si>
  <si>
    <t>C dim st</t>
  </si>
  <si>
    <t>C dim ts</t>
  </si>
  <si>
    <t>G dim st</t>
  </si>
  <si>
    <t>G dim ts</t>
  </si>
  <si>
    <t>D dim st</t>
  </si>
  <si>
    <t>D dim ts</t>
  </si>
  <si>
    <t>A dim st</t>
  </si>
  <si>
    <t>A dim ts</t>
  </si>
  <si>
    <t>E dim st</t>
  </si>
  <si>
    <t>E dim ts</t>
  </si>
  <si>
    <t>B dim st</t>
  </si>
  <si>
    <t>B dim ts</t>
  </si>
  <si>
    <t>F# dim st</t>
  </si>
  <si>
    <t>F# dim ts</t>
  </si>
  <si>
    <t>Banamex  002180700568138276</t>
  </si>
  <si>
    <t>Penta menor</t>
  </si>
  <si>
    <t>Penta menor blues</t>
  </si>
  <si>
    <t>Menor melódica (jazz)</t>
  </si>
  <si>
    <t>Menor armónica (arab)</t>
  </si>
  <si>
    <t>Es como la Mayor, pero con una sonoridad más dramática por su sexta menor (+8).</t>
  </si>
  <si>
    <t>C maj harm</t>
  </si>
  <si>
    <t>G maj harm</t>
  </si>
  <si>
    <t>D maj harm</t>
  </si>
  <si>
    <t>A maj harm</t>
  </si>
  <si>
    <t>E maj harm</t>
  </si>
  <si>
    <t>B maj harm</t>
  </si>
  <si>
    <t>F# maj harm</t>
  </si>
  <si>
    <t>A4=</t>
  </si>
  <si>
    <t>La versión brillante de la escala blues. Al sumar la tercera menor (+3) y la mayor (+4), obtiene un carácter pícaro, optimista y enérgico, clave en el country y gospel.</t>
  </si>
  <si>
    <t>Máxima tensión al coincidir con las notas de la escala mayor que nace un semitono arriba, lo que vuelve a la tónica una disonancia disminuida e inestable.</t>
  </si>
  <si>
    <t>Misticismo oriental. Elimina tensiones grados IV y VII, sonoridad fluida y etérea. Evoca paz de un jardín zen y melodías tradicionales de Asia.</t>
  </si>
  <si>
    <t>Escala menor más "sofisticada". VI Sexta mayor (+9 en lugar de +8), suena menos triste y más "cool" o brillante. Santana, Daft Punk.</t>
  </si>
  <si>
    <t>Relacionada a acordes aumentados, dominantes alterados, impresionismo, Debussy. Al no tener centro tonal se siente ingrávida.</t>
  </si>
  <si>
    <t>Variante brillante de la Mayor. Su cuarta aumentada (+6) le da una sonoridad etérea, mística y cinematográfica (muy usada en ciencia ficción por John Williams).</t>
  </si>
  <si>
    <t>Visualizador de Escalas de Abix</t>
  </si>
  <si>
    <t>Copia estos patrones en la celda F11</t>
  </si>
  <si>
    <t xml:space="preserve"> </t>
  </si>
  <si>
    <t>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</si>
</sst>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1"/>
      <color theme="1"/>
      <name val="Geometr706 BlkCn BT"/>
      <family val="2"/>
    </font>
    <font>
      <b/>
      <sz val="16"/>
      <color theme="1"/>
      <name val="AntiqueOliNorDReg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ntiqueOliNorDReg"/>
    </font>
    <font>
      <b/>
      <sz val="9"/>
      <color theme="1"/>
      <name val="Geometr212 BkCn BT"/>
      <family val="2"/>
    </font>
    <font>
      <sz val="9"/>
      <color theme="1"/>
      <name val="Geometr212 BkCn BT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mbria"/>
      <family val="1"/>
      <scheme val="major"/>
    </font>
    <font>
      <b/>
      <i/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4" fillId="2" borderId="4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3" borderId="5" xfId="0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" xfId="0" applyBorder="1"/>
    <xf numFmtId="0" fontId="0" fillId="0" borderId="18" xfId="0" applyBorder="1"/>
    <xf numFmtId="0" fontId="1" fillId="0" borderId="18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0" fillId="0" borderId="5" xfId="0" applyFont="1" applyBorder="1"/>
    <xf numFmtId="0" fontId="0" fillId="6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1" xfId="0" applyBorder="1" applyAlignment="1">
      <alignment horizontal="center"/>
    </xf>
    <xf numFmtId="0" fontId="7" fillId="0" borderId="0" xfId="0" applyFont="1"/>
    <xf numFmtId="0" fontId="0" fillId="0" borderId="24" xfId="0" applyBorder="1" applyAlignment="1">
      <alignment horizontal="left"/>
    </xf>
    <xf numFmtId="0" fontId="0" fillId="0" borderId="34" xfId="0" applyBorder="1"/>
    <xf numFmtId="0" fontId="0" fillId="0" borderId="7" xfId="0" applyBorder="1"/>
    <xf numFmtId="0" fontId="0" fillId="0" borderId="20" xfId="0" applyBorder="1"/>
    <xf numFmtId="0" fontId="0" fillId="0" borderId="8" xfId="0" applyBorder="1"/>
    <xf numFmtId="0" fontId="0" fillId="0" borderId="6" xfId="0" applyBorder="1"/>
    <xf numFmtId="0" fontId="0" fillId="11" borderId="0" xfId="0" applyFill="1"/>
    <xf numFmtId="0" fontId="0" fillId="3" borderId="0" xfId="0" applyFill="1" applyAlignment="1">
      <alignment horizontal="left"/>
    </xf>
    <xf numFmtId="0" fontId="8" fillId="8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1" fillId="12" borderId="0" xfId="0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1" fillId="6" borderId="21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6" borderId="9" xfId="0" applyFont="1" applyFill="1" applyBorder="1" applyAlignment="1">
      <alignment horizontal="center"/>
    </xf>
    <xf numFmtId="0" fontId="0" fillId="6" borderId="12" xfId="0" applyFont="1" applyFill="1" applyBorder="1" applyAlignment="1">
      <alignment horizontal="center"/>
    </xf>
    <xf numFmtId="0" fontId="0" fillId="6" borderId="20" xfId="0" applyFont="1" applyFill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0" fontId="0" fillId="6" borderId="19" xfId="0" applyFont="1" applyFill="1" applyBorder="1" applyAlignment="1">
      <alignment horizontal="center"/>
    </xf>
    <xf numFmtId="0" fontId="6" fillId="0" borderId="17" xfId="0" applyFont="1" applyBorder="1"/>
    <xf numFmtId="0" fontId="2" fillId="6" borderId="3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1" fillId="6" borderId="21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6" borderId="35" xfId="0" applyFont="1" applyFill="1" applyBorder="1" applyAlignment="1">
      <alignment horizontal="center"/>
    </xf>
    <xf numFmtId="0" fontId="0" fillId="6" borderId="22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6" borderId="21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/>
    <xf numFmtId="0" fontId="2" fillId="5" borderId="11" xfId="0" applyFont="1" applyFill="1" applyBorder="1" applyAlignment="1">
      <alignment horizontal="center"/>
    </xf>
    <xf numFmtId="0" fontId="0" fillId="0" borderId="4" xfId="0" applyBorder="1"/>
    <xf numFmtId="0" fontId="0" fillId="0" borderId="23" xfId="0" applyBorder="1"/>
    <xf numFmtId="0" fontId="0" fillId="0" borderId="32" xfId="0" applyBorder="1"/>
    <xf numFmtId="0" fontId="0" fillId="0" borderId="0" xfId="0" applyAlignment="1"/>
    <xf numFmtId="0" fontId="0" fillId="0" borderId="1" xfId="0" applyBorder="1" applyAlignment="1"/>
    <xf numFmtId="0" fontId="0" fillId="0" borderId="6" xfId="0" applyBorder="1" applyAlignment="1"/>
    <xf numFmtId="0" fontId="13" fillId="0" borderId="1" xfId="0" applyFont="1" applyBorder="1" applyAlignment="1"/>
    <xf numFmtId="0" fontId="14" fillId="8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ont="1" applyFill="1" applyAlignment="1">
      <alignment horizontal="center"/>
    </xf>
    <xf numFmtId="0" fontId="0" fillId="13" borderId="0" xfId="0" applyFont="1" applyFill="1" applyAlignment="1">
      <alignment horizontal="center"/>
    </xf>
    <xf numFmtId="0" fontId="0" fillId="5" borderId="0" xfId="0" applyFill="1" applyAlignment="1">
      <alignment horizontal="right"/>
    </xf>
    <xf numFmtId="0" fontId="1" fillId="5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6" borderId="21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0" fillId="0" borderId="36" xfId="0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0" borderId="36" xfId="0" applyBorder="1" applyAlignment="1">
      <alignment horizontal="center"/>
    </xf>
    <xf numFmtId="164" fontId="0" fillId="4" borderId="36" xfId="0" applyNumberForma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6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0" xfId="0" applyFill="1" applyBorder="1"/>
    <xf numFmtId="0" fontId="1" fillId="5" borderId="2" xfId="0" applyFont="1" applyFill="1" applyBorder="1" applyAlignment="1">
      <alignment horizontal="left"/>
    </xf>
    <xf numFmtId="0" fontId="1" fillId="5" borderId="0" xfId="0" applyFont="1" applyFill="1"/>
    <xf numFmtId="0" fontId="1" fillId="5" borderId="0" xfId="0" applyFont="1" applyFill="1" applyBorder="1" applyAlignment="1">
      <alignment horizontal="left"/>
    </xf>
    <xf numFmtId="0" fontId="1" fillId="5" borderId="0" xfId="0" applyFont="1" applyFill="1" applyBorder="1"/>
    <xf numFmtId="0" fontId="16" fillId="0" borderId="0" xfId="1"/>
    <xf numFmtId="0" fontId="17" fillId="0" borderId="0" xfId="0" applyFont="1"/>
    <xf numFmtId="0" fontId="0" fillId="0" borderId="0" xfId="0" applyFont="1"/>
    <xf numFmtId="0" fontId="0" fillId="2" borderId="11" xfId="0" applyFill="1" applyBorder="1"/>
    <xf numFmtId="0" fontId="0" fillId="4" borderId="0" xfId="0" applyFill="1"/>
    <xf numFmtId="0" fontId="0" fillId="2" borderId="12" xfId="0" applyFill="1" applyBorder="1"/>
    <xf numFmtId="0" fontId="0" fillId="2" borderId="19" xfId="0" applyFill="1" applyBorder="1"/>
    <xf numFmtId="0" fontId="0" fillId="2" borderId="4" xfId="0" applyFill="1" applyBorder="1"/>
    <xf numFmtId="0" fontId="18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0" xfId="0" applyAlignment="1">
      <alignment vertical="top"/>
    </xf>
    <xf numFmtId="0" fontId="0" fillId="3" borderId="5" xfId="0" applyFill="1" applyBorder="1" applyAlignment="1">
      <alignment horizontal="left"/>
    </xf>
    <xf numFmtId="0" fontId="19" fillId="7" borderId="0" xfId="0" applyFont="1" applyFill="1" applyAlignment="1">
      <alignment horizontal="center"/>
    </xf>
    <xf numFmtId="0" fontId="12" fillId="0" borderId="21" xfId="0" applyFont="1" applyBorder="1" applyAlignment="1">
      <alignment horizontal="center"/>
    </xf>
    <xf numFmtId="0" fontId="0" fillId="5" borderId="18" xfId="0" applyFill="1" applyBorder="1" applyAlignment="1">
      <alignment horizontal="center" wrapText="1"/>
    </xf>
    <xf numFmtId="0" fontId="0" fillId="5" borderId="22" xfId="0" applyFill="1" applyBorder="1" applyAlignment="1">
      <alignment horizontal="center" wrapText="1"/>
    </xf>
    <xf numFmtId="0" fontId="11" fillId="6" borderId="22" xfId="0" applyFont="1" applyFill="1" applyBorder="1" applyAlignment="1">
      <alignment horizontal="center"/>
    </xf>
    <xf numFmtId="0" fontId="11" fillId="6" borderId="21" xfId="0" applyFont="1" applyFill="1" applyBorder="1" applyAlignment="1">
      <alignment horizontal="center"/>
    </xf>
    <xf numFmtId="0" fontId="12" fillId="0" borderId="34" xfId="0" quotePrefix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0" borderId="0" xfId="0" applyFill="1" applyAlignment="1">
      <alignment horizontal="center" vertical="center" textRotation="180"/>
    </xf>
    <xf numFmtId="0" fontId="8" fillId="9" borderId="0" xfId="0" applyFont="1" applyFill="1" applyAlignment="1">
      <alignment horizontal="center" vertical="center" textRotation="180"/>
    </xf>
    <xf numFmtId="0" fontId="1" fillId="2" borderId="23" xfId="0" applyFont="1" applyFill="1" applyBorder="1" applyAlignment="1">
      <alignment horizontal="left"/>
    </xf>
    <xf numFmtId="0" fontId="0" fillId="0" borderId="33" xfId="0" applyFont="1" applyBorder="1" applyAlignment="1"/>
    <xf numFmtId="0" fontId="0" fillId="0" borderId="32" xfId="0" applyBorder="1" applyAlignment="1"/>
    <xf numFmtId="0" fontId="1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0" fillId="7" borderId="0" xfId="0" applyFill="1" applyAlignment="1">
      <alignment horizontal="center"/>
    </xf>
    <xf numFmtId="0" fontId="8" fillId="8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left"/>
    </xf>
    <xf numFmtId="0" fontId="13" fillId="2" borderId="33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quotePrefix="1" applyFill="1" applyBorder="1" applyAlignment="1">
      <alignment horizontal="left"/>
    </xf>
    <xf numFmtId="0" fontId="0" fillId="2" borderId="0" xfId="0" quotePrefix="1" applyFill="1" applyAlignment="1">
      <alignment horizontal="center"/>
    </xf>
  </cellXfs>
  <cellStyles count="2">
    <cellStyle name="Hipervínculo" xfId="1" builtinId="8"/>
    <cellStyle name="Normal" xfId="0" builtinId="0"/>
  </cellStyles>
  <dxfs count="15">
    <dxf>
      <font>
        <color auto="1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6" tint="0.59996337778862885"/>
      </font>
      <fill>
        <patternFill>
          <bgColor theme="6" tint="0.59996337778862885"/>
        </patternFill>
      </fill>
    </dxf>
    <dxf>
      <font>
        <b/>
        <i val="0"/>
        <color rgb="FF00B050"/>
      </font>
      <fill>
        <patternFill>
          <bgColor rgb="FF00B050"/>
        </patternFill>
      </fill>
    </dxf>
    <dxf>
      <font>
        <color theme="6" tint="0.39994506668294322"/>
      </font>
      <fill>
        <patternFill>
          <bgColor theme="6" tint="0.39994506668294322"/>
        </patternFill>
      </fill>
    </dxf>
    <dxf>
      <font>
        <b val="0"/>
        <i val="0"/>
      </font>
      <fill>
        <patternFill>
          <bgColor theme="6" tint="0.79998168889431442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 val="0"/>
        <i val="0"/>
      </font>
      <fill>
        <patternFill>
          <bgColor theme="6" tint="0.59996337778862885"/>
        </patternFill>
      </fill>
    </dxf>
    <dxf>
      <font>
        <b/>
        <i val="0"/>
        <color theme="9" tint="-0.499984740745262"/>
      </font>
      <fill>
        <patternFill>
          <bgColor theme="6" tint="0.39994506668294322"/>
        </patternFill>
      </fill>
    </dxf>
    <dxf>
      <font>
        <b val="0"/>
        <i val="0"/>
        <color theme="0" tint="-0.24994659260841701"/>
      </font>
    </dxf>
    <dxf>
      <font>
        <b val="0"/>
        <i val="0"/>
        <color auto="1"/>
      </font>
      <fill>
        <patternFill>
          <bgColor theme="6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 val="0"/>
        <i val="0"/>
        <color auto="1"/>
      </font>
      <fill>
        <patternFill>
          <bgColor theme="6" tint="0.79998168889431442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/link.mercadopago.com.mx/abixites" TargetMode="External"/><Relationship Id="rId2" Type="http://schemas.openxmlformats.org/officeDocument/2006/relationships/hyperlink" Target="https://paypal.me/abimaelruizb" TargetMode="External"/><Relationship Id="rId1" Type="http://schemas.openxmlformats.org/officeDocument/2006/relationships/hyperlink" Target="https://abixites.com/masterclass-de-escalas-musicale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/link.mercadopago.com.mx/abixites" TargetMode="External"/><Relationship Id="rId1" Type="http://schemas.openxmlformats.org/officeDocument/2006/relationships/hyperlink" Target="https://paypal.me/abimaelruizb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\link.mercadopago.com.mx\abixites" TargetMode="External"/><Relationship Id="rId1" Type="http://schemas.openxmlformats.org/officeDocument/2006/relationships/hyperlink" Target="https://paypal.me/abimaelruizb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/link.mercadopago.com.mx/abixites" TargetMode="External"/><Relationship Id="rId1" Type="http://schemas.openxmlformats.org/officeDocument/2006/relationships/hyperlink" Target="https://paypal.me/abimaelruizb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2"/>
  <sheetViews>
    <sheetView showGridLines="0" tabSelected="1" zoomScaleNormal="100" workbookViewId="0">
      <selection activeCell="E5" sqref="E5"/>
    </sheetView>
  </sheetViews>
  <sheetFormatPr baseColWidth="10" defaultRowHeight="15" x14ac:dyDescent="0.25"/>
  <cols>
    <col min="3" max="3" width="9.85546875" customWidth="1"/>
    <col min="5" max="5" width="11.42578125" style="5"/>
    <col min="6" max="6" width="33.140625" customWidth="1"/>
    <col min="7" max="7" width="9.42578125" customWidth="1"/>
    <col min="8" max="8" width="11.28515625" style="5" customWidth="1"/>
    <col min="9" max="10" width="6.7109375" customWidth="1"/>
    <col min="11" max="22" width="8.85546875" customWidth="1"/>
    <col min="23" max="23" width="10.42578125" customWidth="1"/>
    <col min="25" max="31" width="4.140625" customWidth="1"/>
  </cols>
  <sheetData>
    <row r="1" spans="1:15" ht="31.5" customHeight="1" x14ac:dyDescent="0.35">
      <c r="B1" s="165" t="s">
        <v>350</v>
      </c>
      <c r="J1" s="1" t="s">
        <v>203</v>
      </c>
    </row>
    <row r="2" spans="1:15" ht="16.5" customHeight="1" x14ac:dyDescent="0.25">
      <c r="B2" s="164" t="s">
        <v>194</v>
      </c>
      <c r="J2" s="164" t="s">
        <v>201</v>
      </c>
    </row>
    <row r="3" spans="1:15" ht="13.5" customHeight="1" x14ac:dyDescent="0.25">
      <c r="J3" s="164" t="s">
        <v>202</v>
      </c>
    </row>
    <row r="4" spans="1:15" ht="26.25" customHeight="1" thickBot="1" x14ac:dyDescent="0.3">
      <c r="C4" s="8"/>
      <c r="D4" s="8"/>
      <c r="E4" s="172" t="s">
        <v>204</v>
      </c>
      <c r="J4" s="175" t="s">
        <v>330</v>
      </c>
    </row>
    <row r="5" spans="1:15" ht="17.25" customHeight="1" thickBot="1" x14ac:dyDescent="0.3">
      <c r="B5" s="8"/>
      <c r="C5" s="123"/>
      <c r="D5" s="8" t="s">
        <v>126</v>
      </c>
      <c r="E5" s="23" t="s">
        <v>83</v>
      </c>
      <c r="F5" s="21" t="s">
        <v>186</v>
      </c>
      <c r="G5" s="185" t="s">
        <v>187</v>
      </c>
      <c r="H5" s="186"/>
    </row>
    <row r="6" spans="1:15" ht="15.75" thickBot="1" x14ac:dyDescent="0.3">
      <c r="B6" s="8"/>
      <c r="C6" s="8"/>
      <c r="D6" s="8"/>
      <c r="E6" s="13" t="s">
        <v>56</v>
      </c>
      <c r="F6" s="13" t="s">
        <v>57</v>
      </c>
      <c r="G6" s="21" t="s">
        <v>58</v>
      </c>
      <c r="H6" s="5" t="s">
        <v>62</v>
      </c>
    </row>
    <row r="7" spans="1:15" ht="16.5" thickBot="1" x14ac:dyDescent="0.3">
      <c r="A7" s="22" t="s">
        <v>343</v>
      </c>
      <c r="B7" s="23">
        <v>440</v>
      </c>
      <c r="C7" s="18" t="s">
        <v>60</v>
      </c>
      <c r="E7" s="124" t="str">
        <f>IF(E5="GTR",GTR!D3,PIANO!C3)</f>
        <v>A</v>
      </c>
      <c r="F7" s="124" t="str">
        <f>IF(E5="GTR",GTR!F3,PIANO!F3)</f>
        <v>Mayor</v>
      </c>
      <c r="G7" s="40">
        <f>VLOOKUP($E$7,$A$122:$B$138,2,FALSE)</f>
        <v>37</v>
      </c>
      <c r="H7" s="41" t="str">
        <f>CONCATENATE(E7," ",VLOOKUP(F7,J101:W120,14,FALSE))</f>
        <v>A maj</v>
      </c>
    </row>
    <row r="8" spans="1:15" ht="6.75" customHeight="1" x14ac:dyDescent="0.25"/>
    <row r="9" spans="1:15" ht="6.75" customHeight="1" x14ac:dyDescent="0.25">
      <c r="C9" s="8"/>
      <c r="D9" s="8"/>
    </row>
    <row r="10" spans="1:15" s="6" customFormat="1" ht="15.75" thickBot="1" x14ac:dyDescent="0.3">
      <c r="A10" s="143" t="s">
        <v>61</v>
      </c>
      <c r="B10" s="143" t="s">
        <v>100</v>
      </c>
      <c r="C10" s="143" t="s">
        <v>1</v>
      </c>
      <c r="D10" s="143" t="s">
        <v>2</v>
      </c>
      <c r="E10" s="143" t="s">
        <v>59</v>
      </c>
      <c r="F10" s="143" t="s">
        <v>3</v>
      </c>
      <c r="G10" s="143" t="s">
        <v>74</v>
      </c>
      <c r="H10" s="143" t="s">
        <v>76</v>
      </c>
      <c r="I10" s="143" t="s">
        <v>0</v>
      </c>
      <c r="J10" s="143" t="s">
        <v>31</v>
      </c>
      <c r="K10" s="143" t="s">
        <v>54</v>
      </c>
      <c r="L10" s="143" t="s">
        <v>129</v>
      </c>
      <c r="M10" s="143" t="s">
        <v>128</v>
      </c>
    </row>
    <row r="11" spans="1:15" x14ac:dyDescent="0.25">
      <c r="A11" s="5">
        <v>1</v>
      </c>
      <c r="B11" s="5" t="str">
        <f>IF($G$5=$F$100,IFERROR(IF(VLOOKUP($H$7,lista_bemoles_switch,2,FALSE)="s",M11,L11),L11),IF($G$5=$F$102,M11,L11))</f>
        <v>A</v>
      </c>
      <c r="C11" s="6">
        <v>0</v>
      </c>
      <c r="D11" s="5" t="s">
        <v>5</v>
      </c>
      <c r="E11" s="66">
        <f t="shared" ref="E11:E42" si="0">$B$7*2^((A11-49)/12)</f>
        <v>27.5</v>
      </c>
      <c r="F11" t="s">
        <v>6</v>
      </c>
      <c r="G11" s="20">
        <f t="shared" ref="G11:G42" si="1">IF(VLOOKUP($B11,$A$122:$B$138,2,FALSE)-$G$7&lt;0,12+VLOOKUP($B11,$A$122:$B$138,2,FALSE)-$G$7,VLOOKUP($B11,$A$122:$B$138,2,FALSE)-$G$7)</f>
        <v>0</v>
      </c>
      <c r="H11" s="20" t="str">
        <f t="shared" ref="H11:H42" si="2">VLOOKUP($F$7,$J$101:$V$120,2+$G11,FALSE)</f>
        <v>si</v>
      </c>
      <c r="I11" s="20" t="str">
        <f>CONCATENATE($B11," ",$C11)</f>
        <v>A 0</v>
      </c>
      <c r="J11" s="20">
        <f t="shared" ref="J11:J42" si="3">A11</f>
        <v>1</v>
      </c>
      <c r="K11" s="61" t="str">
        <f t="shared" ref="K11:K42" si="4">IF($H11="si",IF(VLOOKUP("Grado",$J$100:$V$100,2+$G11,FALSE)=0,VLOOKUP("Grado",$J$100:$V$100,1+$G11,FALSE),VLOOKUP("Grado",$J$100:$V$100,2+$G11,FALSE)),"")</f>
        <v>I Tónica</v>
      </c>
      <c r="L11" s="20" t="s">
        <v>4</v>
      </c>
      <c r="M11" s="20" t="str">
        <f t="shared" ref="M11:M42" si="5">IFERROR(VLOOKUP(L11,$A$101:$B$105,2,FALSE),L11)</f>
        <v>A</v>
      </c>
    </row>
    <row r="12" spans="1:15" x14ac:dyDescent="0.25">
      <c r="A12" s="5">
        <v>2</v>
      </c>
      <c r="B12" s="5" t="str">
        <f t="shared" ref="B12:B42" si="6">IF($G$5=$F$100,IFERROR(IF(VLOOKUP($H$7,lista_bemoles_switch,2,FALSE)="s",M12,L12),L12),IF($G$5=$F$102,M12,L12))</f>
        <v>A#</v>
      </c>
      <c r="C12" s="6">
        <v>0</v>
      </c>
      <c r="D12" s="5" t="s">
        <v>8</v>
      </c>
      <c r="E12" s="66">
        <f t="shared" si="0"/>
        <v>29.135235094880628</v>
      </c>
      <c r="G12" s="20">
        <f t="shared" si="1"/>
        <v>1</v>
      </c>
      <c r="H12" s="20" t="str">
        <f t="shared" si="2"/>
        <v>no</v>
      </c>
      <c r="I12" s="20" t="str">
        <f t="shared" ref="I12:I75" si="7">CONCATENATE($B12," ",$C12)</f>
        <v>A# 0</v>
      </c>
      <c r="J12" s="20">
        <f t="shared" si="3"/>
        <v>2</v>
      </c>
      <c r="K12" s="61" t="str">
        <f t="shared" si="4"/>
        <v/>
      </c>
      <c r="L12" s="20" t="s">
        <v>7</v>
      </c>
      <c r="M12" s="20" t="str">
        <f t="shared" si="5"/>
        <v>Bb</v>
      </c>
    </row>
    <row r="13" spans="1:15" x14ac:dyDescent="0.25">
      <c r="A13" s="5">
        <v>3</v>
      </c>
      <c r="B13" s="5" t="str">
        <f t="shared" si="6"/>
        <v>B</v>
      </c>
      <c r="C13" s="6">
        <v>0</v>
      </c>
      <c r="D13" s="5" t="s">
        <v>5</v>
      </c>
      <c r="E13" s="66">
        <f t="shared" si="0"/>
        <v>30.867706328507751</v>
      </c>
      <c r="G13" s="20">
        <f t="shared" si="1"/>
        <v>2</v>
      </c>
      <c r="H13" s="20" t="str">
        <f t="shared" si="2"/>
        <v>si</v>
      </c>
      <c r="I13" s="20" t="str">
        <f t="shared" si="7"/>
        <v>B 0</v>
      </c>
      <c r="J13" s="20">
        <f t="shared" si="3"/>
        <v>3</v>
      </c>
      <c r="K13" s="61" t="str">
        <f t="shared" si="4"/>
        <v>II</v>
      </c>
      <c r="L13" s="20" t="s">
        <v>9</v>
      </c>
      <c r="M13" s="20" t="str">
        <f t="shared" si="5"/>
        <v>B</v>
      </c>
      <c r="O13" s="60"/>
    </row>
    <row r="14" spans="1:15" x14ac:dyDescent="0.25">
      <c r="A14" s="5">
        <v>4</v>
      </c>
      <c r="B14" s="5" t="str">
        <f t="shared" si="6"/>
        <v>C</v>
      </c>
      <c r="C14" s="5">
        <v>1</v>
      </c>
      <c r="D14" s="5" t="s">
        <v>5</v>
      </c>
      <c r="E14" s="66">
        <f t="shared" si="0"/>
        <v>32.703195662574828</v>
      </c>
      <c r="G14" s="20">
        <f t="shared" si="1"/>
        <v>3</v>
      </c>
      <c r="H14" s="20" t="str">
        <f t="shared" si="2"/>
        <v>no</v>
      </c>
      <c r="I14" s="20" t="str">
        <f t="shared" si="7"/>
        <v>C 1</v>
      </c>
      <c r="J14" s="20">
        <f t="shared" si="3"/>
        <v>4</v>
      </c>
      <c r="K14" s="61" t="str">
        <f t="shared" si="4"/>
        <v/>
      </c>
      <c r="L14" s="20" t="s">
        <v>10</v>
      </c>
      <c r="M14" s="20" t="str">
        <f t="shared" si="5"/>
        <v>C</v>
      </c>
      <c r="O14" s="60"/>
    </row>
    <row r="15" spans="1:15" x14ac:dyDescent="0.25">
      <c r="A15" s="5">
        <v>5</v>
      </c>
      <c r="B15" s="5" t="str">
        <f t="shared" si="6"/>
        <v>C#</v>
      </c>
      <c r="C15" s="5">
        <v>1</v>
      </c>
      <c r="D15" s="5" t="s">
        <v>8</v>
      </c>
      <c r="E15" s="66">
        <f t="shared" si="0"/>
        <v>34.647828872109017</v>
      </c>
      <c r="G15" s="20">
        <f t="shared" si="1"/>
        <v>4</v>
      </c>
      <c r="H15" s="20" t="str">
        <f t="shared" si="2"/>
        <v>si</v>
      </c>
      <c r="I15" s="20" t="str">
        <f t="shared" si="7"/>
        <v>C# 1</v>
      </c>
      <c r="J15" s="20">
        <f t="shared" si="3"/>
        <v>5</v>
      </c>
      <c r="K15" s="61" t="str">
        <f t="shared" si="4"/>
        <v>III Tercera</v>
      </c>
      <c r="L15" s="20" t="s">
        <v>11</v>
      </c>
      <c r="M15" s="20" t="str">
        <f t="shared" si="5"/>
        <v>Db</v>
      </c>
      <c r="O15" s="60"/>
    </row>
    <row r="16" spans="1:15" x14ac:dyDescent="0.25">
      <c r="A16" s="5">
        <v>6</v>
      </c>
      <c r="B16" s="5" t="str">
        <f t="shared" si="6"/>
        <v>D</v>
      </c>
      <c r="C16" s="5">
        <v>1</v>
      </c>
      <c r="D16" s="5" t="s">
        <v>5</v>
      </c>
      <c r="E16" s="66">
        <f t="shared" si="0"/>
        <v>36.708095989675947</v>
      </c>
      <c r="G16" s="20">
        <f t="shared" si="1"/>
        <v>5</v>
      </c>
      <c r="H16" s="20" t="str">
        <f t="shared" si="2"/>
        <v>si</v>
      </c>
      <c r="I16" s="20" t="str">
        <f t="shared" si="7"/>
        <v>D 1</v>
      </c>
      <c r="J16" s="20">
        <f t="shared" si="3"/>
        <v>6</v>
      </c>
      <c r="K16" s="61" t="str">
        <f t="shared" si="4"/>
        <v>IV Cuarta</v>
      </c>
      <c r="L16" s="20" t="s">
        <v>12</v>
      </c>
      <c r="M16" s="20" t="str">
        <f t="shared" si="5"/>
        <v>D</v>
      </c>
      <c r="O16" s="60"/>
    </row>
    <row r="17" spans="1:15" x14ac:dyDescent="0.25">
      <c r="A17" s="5">
        <v>7</v>
      </c>
      <c r="B17" s="5" t="str">
        <f t="shared" si="6"/>
        <v>D#</v>
      </c>
      <c r="C17" s="5">
        <v>1</v>
      </c>
      <c r="D17" s="5" t="s">
        <v>8</v>
      </c>
      <c r="E17" s="66">
        <f t="shared" si="0"/>
        <v>38.890872965260115</v>
      </c>
      <c r="G17" s="20">
        <f t="shared" si="1"/>
        <v>6</v>
      </c>
      <c r="H17" s="20" t="str">
        <f t="shared" si="2"/>
        <v>no</v>
      </c>
      <c r="I17" s="20" t="str">
        <f t="shared" si="7"/>
        <v>D# 1</v>
      </c>
      <c r="J17" s="20">
        <f t="shared" si="3"/>
        <v>7</v>
      </c>
      <c r="K17" s="61" t="str">
        <f t="shared" si="4"/>
        <v/>
      </c>
      <c r="L17" s="20" t="s">
        <v>13</v>
      </c>
      <c r="M17" s="20" t="str">
        <f t="shared" si="5"/>
        <v>Eb</v>
      </c>
      <c r="O17" s="60"/>
    </row>
    <row r="18" spans="1:15" x14ac:dyDescent="0.25">
      <c r="A18" s="24">
        <v>8</v>
      </c>
      <c r="B18" s="24" t="str">
        <f t="shared" si="6"/>
        <v>E</v>
      </c>
      <c r="C18" s="24">
        <v>1</v>
      </c>
      <c r="D18" s="24" t="s">
        <v>5</v>
      </c>
      <c r="E18" s="67">
        <f t="shared" si="0"/>
        <v>41.203444614108754</v>
      </c>
      <c r="F18" s="25" t="s">
        <v>15</v>
      </c>
      <c r="G18" s="26">
        <f t="shared" si="1"/>
        <v>7</v>
      </c>
      <c r="H18" s="26" t="str">
        <f t="shared" si="2"/>
        <v>si</v>
      </c>
      <c r="I18" s="26" t="str">
        <f t="shared" si="7"/>
        <v>E 1</v>
      </c>
      <c r="J18" s="26">
        <f t="shared" si="3"/>
        <v>8</v>
      </c>
      <c r="K18" s="176" t="str">
        <f t="shared" si="4"/>
        <v>V Quinta</v>
      </c>
      <c r="L18" s="26" t="s">
        <v>14</v>
      </c>
      <c r="M18" s="26" t="str">
        <f t="shared" si="5"/>
        <v>E</v>
      </c>
      <c r="O18" s="189" t="s">
        <v>99</v>
      </c>
    </row>
    <row r="19" spans="1:15" x14ac:dyDescent="0.25">
      <c r="A19" s="5">
        <v>9</v>
      </c>
      <c r="B19" s="5" t="str">
        <f t="shared" si="6"/>
        <v>F</v>
      </c>
      <c r="C19" s="5">
        <v>1</v>
      </c>
      <c r="D19" s="5" t="s">
        <v>5</v>
      </c>
      <c r="E19" s="66">
        <f t="shared" si="0"/>
        <v>43.653528929125486</v>
      </c>
      <c r="G19" s="20">
        <f t="shared" si="1"/>
        <v>8</v>
      </c>
      <c r="H19" s="20" t="str">
        <f t="shared" si="2"/>
        <v>no</v>
      </c>
      <c r="I19" s="20" t="str">
        <f t="shared" si="7"/>
        <v>F 1</v>
      </c>
      <c r="J19" s="20">
        <f t="shared" si="3"/>
        <v>9</v>
      </c>
      <c r="K19" s="61" t="str">
        <f t="shared" si="4"/>
        <v/>
      </c>
      <c r="L19" s="20" t="s">
        <v>16</v>
      </c>
      <c r="M19" s="20" t="str">
        <f t="shared" si="5"/>
        <v>F</v>
      </c>
      <c r="O19" s="189"/>
    </row>
    <row r="20" spans="1:15" x14ac:dyDescent="0.25">
      <c r="A20" s="5">
        <v>10</v>
      </c>
      <c r="B20" s="5" t="str">
        <f t="shared" si="6"/>
        <v>F#</v>
      </c>
      <c r="C20" s="5">
        <v>1</v>
      </c>
      <c r="D20" s="5" t="s">
        <v>8</v>
      </c>
      <c r="E20" s="66">
        <f t="shared" si="0"/>
        <v>46.249302838954307</v>
      </c>
      <c r="G20" s="20">
        <f t="shared" si="1"/>
        <v>9</v>
      </c>
      <c r="H20" s="20" t="str">
        <f t="shared" si="2"/>
        <v>si</v>
      </c>
      <c r="I20" s="20" t="str">
        <f t="shared" si="7"/>
        <v>F# 1</v>
      </c>
      <c r="J20" s="20">
        <f t="shared" si="3"/>
        <v>10</v>
      </c>
      <c r="K20" s="61" t="str">
        <f t="shared" si="4"/>
        <v>VI Sexta</v>
      </c>
      <c r="L20" s="20" t="s">
        <v>17</v>
      </c>
      <c r="M20" s="20" t="str">
        <f t="shared" si="5"/>
        <v>Gb</v>
      </c>
      <c r="O20" s="189"/>
    </row>
    <row r="21" spans="1:15" x14ac:dyDescent="0.25">
      <c r="A21" s="5">
        <v>11</v>
      </c>
      <c r="B21" s="5" t="str">
        <f t="shared" si="6"/>
        <v>G</v>
      </c>
      <c r="C21" s="5">
        <v>1</v>
      </c>
      <c r="D21" s="5" t="s">
        <v>5</v>
      </c>
      <c r="E21" s="66">
        <f t="shared" si="0"/>
        <v>48.99942949771868</v>
      </c>
      <c r="G21" s="20">
        <f t="shared" si="1"/>
        <v>10</v>
      </c>
      <c r="H21" s="20" t="str">
        <f t="shared" si="2"/>
        <v>no</v>
      </c>
      <c r="I21" s="20" t="str">
        <f t="shared" si="7"/>
        <v>G 1</v>
      </c>
      <c r="J21" s="20">
        <f t="shared" si="3"/>
        <v>11</v>
      </c>
      <c r="K21" s="61" t="str">
        <f t="shared" si="4"/>
        <v/>
      </c>
      <c r="L21" s="20" t="s">
        <v>18</v>
      </c>
      <c r="M21" s="20" t="str">
        <f t="shared" si="5"/>
        <v>G</v>
      </c>
      <c r="O21" s="189"/>
    </row>
    <row r="22" spans="1:15" x14ac:dyDescent="0.25">
      <c r="A22" s="5">
        <v>12</v>
      </c>
      <c r="B22" s="5" t="str">
        <f t="shared" si="6"/>
        <v>G#</v>
      </c>
      <c r="C22" s="5">
        <v>1</v>
      </c>
      <c r="D22" s="5" t="s">
        <v>8</v>
      </c>
      <c r="E22" s="66">
        <f t="shared" si="0"/>
        <v>51.913087197493141</v>
      </c>
      <c r="G22" s="20">
        <f t="shared" si="1"/>
        <v>11</v>
      </c>
      <c r="H22" s="20" t="str">
        <f t="shared" si="2"/>
        <v>si</v>
      </c>
      <c r="I22" s="20" t="str">
        <f t="shared" si="7"/>
        <v>G# 1</v>
      </c>
      <c r="J22" s="20">
        <f t="shared" si="3"/>
        <v>12</v>
      </c>
      <c r="K22" s="61" t="str">
        <f t="shared" si="4"/>
        <v>VII Séptima</v>
      </c>
      <c r="L22" s="20" t="s">
        <v>19</v>
      </c>
      <c r="M22" s="20" t="str">
        <f t="shared" si="5"/>
        <v>Ab</v>
      </c>
      <c r="O22" s="189"/>
    </row>
    <row r="23" spans="1:15" x14ac:dyDescent="0.25">
      <c r="A23" s="5">
        <v>13</v>
      </c>
      <c r="B23" s="5" t="str">
        <f t="shared" si="6"/>
        <v>A</v>
      </c>
      <c r="C23" s="5">
        <v>1</v>
      </c>
      <c r="D23" s="5" t="s">
        <v>5</v>
      </c>
      <c r="E23" s="66">
        <f t="shared" si="0"/>
        <v>55</v>
      </c>
      <c r="F23" t="s">
        <v>20</v>
      </c>
      <c r="G23" s="20">
        <f t="shared" si="1"/>
        <v>0</v>
      </c>
      <c r="H23" s="20" t="str">
        <f t="shared" si="2"/>
        <v>si</v>
      </c>
      <c r="I23" s="20" t="str">
        <f t="shared" si="7"/>
        <v>A 1</v>
      </c>
      <c r="J23" s="20">
        <f t="shared" si="3"/>
        <v>13</v>
      </c>
      <c r="K23" s="61" t="str">
        <f t="shared" si="4"/>
        <v>I Tónica</v>
      </c>
      <c r="L23" s="20" t="s">
        <v>4</v>
      </c>
      <c r="M23" s="20" t="str">
        <f t="shared" si="5"/>
        <v>A</v>
      </c>
      <c r="O23" s="189"/>
    </row>
    <row r="24" spans="1:15" x14ac:dyDescent="0.25">
      <c r="A24" s="5">
        <v>14</v>
      </c>
      <c r="B24" s="5" t="str">
        <f t="shared" si="6"/>
        <v>A#</v>
      </c>
      <c r="C24" s="5">
        <v>1</v>
      </c>
      <c r="D24" s="5" t="s">
        <v>8</v>
      </c>
      <c r="E24" s="66">
        <f t="shared" si="0"/>
        <v>58.270470189761255</v>
      </c>
      <c r="G24" s="20">
        <f t="shared" si="1"/>
        <v>1</v>
      </c>
      <c r="H24" s="20" t="str">
        <f t="shared" si="2"/>
        <v>no</v>
      </c>
      <c r="I24" s="20" t="str">
        <f t="shared" si="7"/>
        <v>A# 1</v>
      </c>
      <c r="J24" s="20">
        <f t="shared" si="3"/>
        <v>14</v>
      </c>
      <c r="K24" s="61" t="str">
        <f t="shared" si="4"/>
        <v/>
      </c>
      <c r="L24" s="20" t="s">
        <v>7</v>
      </c>
      <c r="M24" s="20" t="str">
        <f t="shared" si="5"/>
        <v>Bb</v>
      </c>
      <c r="O24" s="189"/>
    </row>
    <row r="25" spans="1:15" x14ac:dyDescent="0.25">
      <c r="A25" s="5">
        <v>15</v>
      </c>
      <c r="B25" s="5" t="str">
        <f t="shared" si="6"/>
        <v>B</v>
      </c>
      <c r="C25" s="5">
        <v>1</v>
      </c>
      <c r="D25" s="5" t="s">
        <v>5</v>
      </c>
      <c r="E25" s="66">
        <f t="shared" si="0"/>
        <v>61.735412657015516</v>
      </c>
      <c r="G25" s="20">
        <f t="shared" si="1"/>
        <v>2</v>
      </c>
      <c r="H25" s="20" t="str">
        <f t="shared" si="2"/>
        <v>si</v>
      </c>
      <c r="I25" s="20" t="str">
        <f t="shared" si="7"/>
        <v>B 1</v>
      </c>
      <c r="J25" s="20">
        <f t="shared" si="3"/>
        <v>15</v>
      </c>
      <c r="K25" s="61" t="str">
        <f t="shared" si="4"/>
        <v>II</v>
      </c>
      <c r="L25" s="20" t="s">
        <v>9</v>
      </c>
      <c r="M25" s="20" t="str">
        <f t="shared" si="5"/>
        <v>B</v>
      </c>
      <c r="O25" s="189"/>
    </row>
    <row r="26" spans="1:15" x14ac:dyDescent="0.25">
      <c r="A26" s="5">
        <v>16</v>
      </c>
      <c r="B26" s="5" t="str">
        <f t="shared" si="6"/>
        <v>C</v>
      </c>
      <c r="C26" s="5">
        <v>2</v>
      </c>
      <c r="D26" s="5" t="s">
        <v>5</v>
      </c>
      <c r="E26" s="66">
        <f t="shared" si="0"/>
        <v>65.406391325149656</v>
      </c>
      <c r="G26" s="20">
        <f t="shared" si="1"/>
        <v>3</v>
      </c>
      <c r="H26" s="20" t="str">
        <f t="shared" si="2"/>
        <v>no</v>
      </c>
      <c r="I26" s="20" t="str">
        <f t="shared" si="7"/>
        <v>C 2</v>
      </c>
      <c r="J26" s="20">
        <f t="shared" si="3"/>
        <v>16</v>
      </c>
      <c r="K26" s="61" t="str">
        <f t="shared" si="4"/>
        <v/>
      </c>
      <c r="L26" s="20" t="s">
        <v>10</v>
      </c>
      <c r="M26" s="20" t="str">
        <f t="shared" si="5"/>
        <v>C</v>
      </c>
      <c r="O26" s="189"/>
    </row>
    <row r="27" spans="1:15" x14ac:dyDescent="0.25">
      <c r="A27" s="5">
        <v>17</v>
      </c>
      <c r="B27" s="5" t="str">
        <f t="shared" si="6"/>
        <v>C#</v>
      </c>
      <c r="C27" s="5">
        <v>2</v>
      </c>
      <c r="D27" s="5" t="s">
        <v>8</v>
      </c>
      <c r="E27" s="66">
        <f t="shared" si="0"/>
        <v>69.295657744218019</v>
      </c>
      <c r="G27" s="20">
        <f t="shared" si="1"/>
        <v>4</v>
      </c>
      <c r="H27" s="20" t="str">
        <f t="shared" si="2"/>
        <v>si</v>
      </c>
      <c r="I27" s="20" t="str">
        <f t="shared" si="7"/>
        <v>C# 2</v>
      </c>
      <c r="J27" s="20">
        <f t="shared" si="3"/>
        <v>17</v>
      </c>
      <c r="K27" s="61" t="str">
        <f t="shared" si="4"/>
        <v>III Tercera</v>
      </c>
      <c r="L27" s="20" t="s">
        <v>11</v>
      </c>
      <c r="M27" s="20" t="str">
        <f t="shared" si="5"/>
        <v>Db</v>
      </c>
      <c r="O27" s="189"/>
    </row>
    <row r="28" spans="1:15" x14ac:dyDescent="0.25">
      <c r="A28" s="5">
        <v>18</v>
      </c>
      <c r="B28" s="5" t="str">
        <f t="shared" si="6"/>
        <v>D</v>
      </c>
      <c r="C28" s="5">
        <v>2</v>
      </c>
      <c r="D28" s="5" t="s">
        <v>5</v>
      </c>
      <c r="E28" s="66">
        <f t="shared" si="0"/>
        <v>73.416191979351879</v>
      </c>
      <c r="F28" t="s">
        <v>21</v>
      </c>
      <c r="G28" s="20">
        <f t="shared" si="1"/>
        <v>5</v>
      </c>
      <c r="H28" s="20" t="str">
        <f t="shared" si="2"/>
        <v>si</v>
      </c>
      <c r="I28" s="20" t="str">
        <f t="shared" si="7"/>
        <v>D 2</v>
      </c>
      <c r="J28" s="20">
        <f t="shared" si="3"/>
        <v>18</v>
      </c>
      <c r="K28" s="61" t="str">
        <f t="shared" si="4"/>
        <v>IV Cuarta</v>
      </c>
      <c r="L28" s="20" t="s">
        <v>12</v>
      </c>
      <c r="M28" s="20" t="str">
        <f t="shared" si="5"/>
        <v>D</v>
      </c>
      <c r="O28" s="189"/>
    </row>
    <row r="29" spans="1:15" x14ac:dyDescent="0.25">
      <c r="A29" s="5">
        <v>19</v>
      </c>
      <c r="B29" s="5" t="str">
        <f t="shared" si="6"/>
        <v>D#</v>
      </c>
      <c r="C29" s="5">
        <v>2</v>
      </c>
      <c r="D29" s="5" t="s">
        <v>8</v>
      </c>
      <c r="E29" s="66">
        <f t="shared" si="0"/>
        <v>77.781745930520216</v>
      </c>
      <c r="G29" s="20">
        <f t="shared" si="1"/>
        <v>6</v>
      </c>
      <c r="H29" s="20" t="str">
        <f t="shared" si="2"/>
        <v>no</v>
      </c>
      <c r="I29" s="20" t="str">
        <f t="shared" si="7"/>
        <v>D# 2</v>
      </c>
      <c r="J29" s="20">
        <f t="shared" si="3"/>
        <v>19</v>
      </c>
      <c r="K29" s="61" t="str">
        <f t="shared" si="4"/>
        <v/>
      </c>
      <c r="L29" s="20" t="s">
        <v>13</v>
      </c>
      <c r="M29" s="20" t="str">
        <f t="shared" si="5"/>
        <v>Eb</v>
      </c>
      <c r="O29" s="189"/>
    </row>
    <row r="30" spans="1:15" x14ac:dyDescent="0.25">
      <c r="A30" s="24">
        <v>20</v>
      </c>
      <c r="B30" s="24" t="str">
        <f t="shared" si="6"/>
        <v>E</v>
      </c>
      <c r="C30" s="24">
        <v>2</v>
      </c>
      <c r="D30" s="24" t="s">
        <v>5</v>
      </c>
      <c r="E30" s="67">
        <f t="shared" si="0"/>
        <v>82.406889228217494</v>
      </c>
      <c r="F30" s="25" t="s">
        <v>22</v>
      </c>
      <c r="G30" s="26">
        <f t="shared" si="1"/>
        <v>7</v>
      </c>
      <c r="H30" s="26" t="str">
        <f t="shared" si="2"/>
        <v>si</v>
      </c>
      <c r="I30" s="26" t="str">
        <f t="shared" si="7"/>
        <v>E 2</v>
      </c>
      <c r="J30" s="26">
        <f t="shared" si="3"/>
        <v>20</v>
      </c>
      <c r="K30" s="176" t="str">
        <f t="shared" si="4"/>
        <v>V Quinta</v>
      </c>
      <c r="L30" s="26" t="s">
        <v>14</v>
      </c>
      <c r="M30" s="26" t="str">
        <f t="shared" si="5"/>
        <v>E</v>
      </c>
      <c r="N30" s="188" t="s">
        <v>97</v>
      </c>
      <c r="O30" s="189"/>
    </row>
    <row r="31" spans="1:15" x14ac:dyDescent="0.25">
      <c r="A31" s="5">
        <v>21</v>
      </c>
      <c r="B31" s="5" t="str">
        <f t="shared" si="6"/>
        <v>F</v>
      </c>
      <c r="C31" s="5">
        <v>2</v>
      </c>
      <c r="D31" s="5" t="s">
        <v>5</v>
      </c>
      <c r="E31" s="66">
        <f t="shared" si="0"/>
        <v>87.307057858250957</v>
      </c>
      <c r="G31" s="20">
        <f t="shared" si="1"/>
        <v>8</v>
      </c>
      <c r="H31" s="20" t="str">
        <f t="shared" si="2"/>
        <v>no</v>
      </c>
      <c r="I31" s="20" t="str">
        <f t="shared" si="7"/>
        <v>F 2</v>
      </c>
      <c r="J31" s="20">
        <f t="shared" si="3"/>
        <v>21</v>
      </c>
      <c r="K31" s="61" t="str">
        <f t="shared" si="4"/>
        <v/>
      </c>
      <c r="L31" s="20" t="s">
        <v>16</v>
      </c>
      <c r="M31" s="20" t="str">
        <f t="shared" si="5"/>
        <v>F</v>
      </c>
      <c r="N31" s="188"/>
      <c r="O31" s="189"/>
    </row>
    <row r="32" spans="1:15" x14ac:dyDescent="0.25">
      <c r="A32" s="5">
        <v>22</v>
      </c>
      <c r="B32" s="5" t="str">
        <f t="shared" si="6"/>
        <v>F#</v>
      </c>
      <c r="C32" s="5">
        <v>2</v>
      </c>
      <c r="D32" s="5" t="s">
        <v>8</v>
      </c>
      <c r="E32" s="66">
        <f t="shared" si="0"/>
        <v>92.498605677908614</v>
      </c>
      <c r="G32" s="20">
        <f t="shared" si="1"/>
        <v>9</v>
      </c>
      <c r="H32" s="20" t="str">
        <f t="shared" si="2"/>
        <v>si</v>
      </c>
      <c r="I32" s="20" t="str">
        <f t="shared" si="7"/>
        <v>F# 2</v>
      </c>
      <c r="J32" s="20">
        <f t="shared" si="3"/>
        <v>22</v>
      </c>
      <c r="K32" s="61" t="str">
        <f t="shared" si="4"/>
        <v>VI Sexta</v>
      </c>
      <c r="L32" s="20" t="s">
        <v>17</v>
      </c>
      <c r="M32" s="20" t="str">
        <f t="shared" si="5"/>
        <v>Gb</v>
      </c>
      <c r="N32" s="188"/>
      <c r="O32" s="189"/>
    </row>
    <row r="33" spans="1:15" x14ac:dyDescent="0.25">
      <c r="A33" s="5">
        <v>23</v>
      </c>
      <c r="B33" s="5" t="str">
        <f t="shared" si="6"/>
        <v>G</v>
      </c>
      <c r="C33" s="5">
        <v>2</v>
      </c>
      <c r="D33" s="5" t="s">
        <v>5</v>
      </c>
      <c r="E33" s="66">
        <f t="shared" si="0"/>
        <v>97.998858995437345</v>
      </c>
      <c r="F33" t="s">
        <v>23</v>
      </c>
      <c r="G33" s="20">
        <f t="shared" si="1"/>
        <v>10</v>
      </c>
      <c r="H33" s="20" t="str">
        <f t="shared" si="2"/>
        <v>no</v>
      </c>
      <c r="I33" s="20" t="str">
        <f t="shared" si="7"/>
        <v>G 2</v>
      </c>
      <c r="J33" s="20">
        <f t="shared" si="3"/>
        <v>23</v>
      </c>
      <c r="K33" s="61" t="str">
        <f t="shared" si="4"/>
        <v/>
      </c>
      <c r="L33" s="20" t="s">
        <v>18</v>
      </c>
      <c r="M33" s="20" t="str">
        <f t="shared" si="5"/>
        <v>G</v>
      </c>
      <c r="N33" s="188"/>
      <c r="O33" s="189"/>
    </row>
    <row r="34" spans="1:15" x14ac:dyDescent="0.25">
      <c r="A34" s="5">
        <v>24</v>
      </c>
      <c r="B34" s="5" t="str">
        <f t="shared" si="6"/>
        <v>G#</v>
      </c>
      <c r="C34" s="5">
        <v>2</v>
      </c>
      <c r="D34" s="5" t="s">
        <v>8</v>
      </c>
      <c r="E34" s="66">
        <f t="shared" si="0"/>
        <v>103.82617439498628</v>
      </c>
      <c r="G34" s="20">
        <f t="shared" si="1"/>
        <v>11</v>
      </c>
      <c r="H34" s="20" t="str">
        <f t="shared" si="2"/>
        <v>si</v>
      </c>
      <c r="I34" s="20" t="str">
        <f t="shared" si="7"/>
        <v>G# 2</v>
      </c>
      <c r="J34" s="20">
        <f t="shared" si="3"/>
        <v>24</v>
      </c>
      <c r="K34" s="61" t="str">
        <f t="shared" si="4"/>
        <v>VII Séptima</v>
      </c>
      <c r="L34" s="20" t="s">
        <v>19</v>
      </c>
      <c r="M34" s="20" t="str">
        <f t="shared" si="5"/>
        <v>Ab</v>
      </c>
      <c r="N34" s="188"/>
      <c r="O34" s="189"/>
    </row>
    <row r="35" spans="1:15" x14ac:dyDescent="0.25">
      <c r="A35" s="5">
        <v>25</v>
      </c>
      <c r="B35" s="5" t="str">
        <f t="shared" si="6"/>
        <v>A</v>
      </c>
      <c r="C35" s="5">
        <v>2</v>
      </c>
      <c r="D35" s="5" t="s">
        <v>5</v>
      </c>
      <c r="E35" s="66">
        <f t="shared" si="0"/>
        <v>110</v>
      </c>
      <c r="F35" t="s">
        <v>24</v>
      </c>
      <c r="G35" s="20">
        <f t="shared" si="1"/>
        <v>0</v>
      </c>
      <c r="H35" s="20" t="str">
        <f t="shared" si="2"/>
        <v>si</v>
      </c>
      <c r="I35" s="20" t="str">
        <f t="shared" si="7"/>
        <v>A 2</v>
      </c>
      <c r="J35" s="20">
        <f t="shared" si="3"/>
        <v>25</v>
      </c>
      <c r="K35" s="61" t="str">
        <f t="shared" si="4"/>
        <v>I Tónica</v>
      </c>
      <c r="L35" s="20" t="s">
        <v>4</v>
      </c>
      <c r="M35" s="20" t="str">
        <f t="shared" si="5"/>
        <v>A</v>
      </c>
      <c r="N35" s="188"/>
      <c r="O35" s="189"/>
    </row>
    <row r="36" spans="1:15" x14ac:dyDescent="0.25">
      <c r="A36" s="5">
        <v>26</v>
      </c>
      <c r="B36" s="5" t="str">
        <f t="shared" si="6"/>
        <v>A#</v>
      </c>
      <c r="C36" s="5">
        <v>2</v>
      </c>
      <c r="D36" s="5" t="s">
        <v>8</v>
      </c>
      <c r="E36" s="66">
        <f t="shared" si="0"/>
        <v>116.54094037952248</v>
      </c>
      <c r="G36" s="20">
        <f t="shared" si="1"/>
        <v>1</v>
      </c>
      <c r="H36" s="20" t="str">
        <f t="shared" si="2"/>
        <v>no</v>
      </c>
      <c r="I36" s="20" t="str">
        <f t="shared" si="7"/>
        <v>A# 2</v>
      </c>
      <c r="J36" s="20">
        <f t="shared" si="3"/>
        <v>26</v>
      </c>
      <c r="K36" s="61" t="str">
        <f t="shared" si="4"/>
        <v/>
      </c>
      <c r="L36" s="20" t="s">
        <v>7</v>
      </c>
      <c r="M36" s="20" t="str">
        <f t="shared" si="5"/>
        <v>Bb</v>
      </c>
      <c r="N36" s="188"/>
      <c r="O36" s="189"/>
    </row>
    <row r="37" spans="1:15" x14ac:dyDescent="0.25">
      <c r="A37" s="5">
        <v>27</v>
      </c>
      <c r="B37" s="5" t="str">
        <f t="shared" si="6"/>
        <v>B</v>
      </c>
      <c r="C37" s="5">
        <v>2</v>
      </c>
      <c r="D37" s="5" t="s">
        <v>5</v>
      </c>
      <c r="E37" s="66">
        <f t="shared" si="0"/>
        <v>123.47082531403106</v>
      </c>
      <c r="G37" s="20">
        <f t="shared" si="1"/>
        <v>2</v>
      </c>
      <c r="H37" s="20" t="str">
        <f t="shared" si="2"/>
        <v>si</v>
      </c>
      <c r="I37" s="20" t="str">
        <f t="shared" si="7"/>
        <v>B 2</v>
      </c>
      <c r="J37" s="20">
        <f t="shared" si="3"/>
        <v>27</v>
      </c>
      <c r="K37" s="61" t="str">
        <f t="shared" si="4"/>
        <v>II</v>
      </c>
      <c r="L37" s="20" t="s">
        <v>9</v>
      </c>
      <c r="M37" s="20" t="str">
        <f t="shared" si="5"/>
        <v>B</v>
      </c>
      <c r="N37" s="188"/>
      <c r="O37" s="189"/>
    </row>
    <row r="38" spans="1:15" x14ac:dyDescent="0.25">
      <c r="A38" s="5">
        <v>28</v>
      </c>
      <c r="B38" s="5" t="str">
        <f t="shared" si="6"/>
        <v>C</v>
      </c>
      <c r="C38" s="5">
        <v>3</v>
      </c>
      <c r="D38" s="5" t="s">
        <v>5</v>
      </c>
      <c r="E38" s="66">
        <f t="shared" si="0"/>
        <v>130.81278265029931</v>
      </c>
      <c r="G38" s="20">
        <f t="shared" si="1"/>
        <v>3</v>
      </c>
      <c r="H38" s="20" t="str">
        <f t="shared" si="2"/>
        <v>no</v>
      </c>
      <c r="I38" s="20" t="str">
        <f t="shared" si="7"/>
        <v>C 3</v>
      </c>
      <c r="J38" s="20">
        <f t="shared" si="3"/>
        <v>28</v>
      </c>
      <c r="K38" s="61" t="str">
        <f t="shared" si="4"/>
        <v/>
      </c>
      <c r="L38" s="20" t="s">
        <v>10</v>
      </c>
      <c r="M38" s="20" t="str">
        <f t="shared" si="5"/>
        <v>C</v>
      </c>
      <c r="N38" s="188"/>
      <c r="O38" s="189"/>
    </row>
    <row r="39" spans="1:15" x14ac:dyDescent="0.25">
      <c r="A39" s="5">
        <v>29</v>
      </c>
      <c r="B39" s="5" t="str">
        <f t="shared" si="6"/>
        <v>C#</v>
      </c>
      <c r="C39" s="5">
        <v>3</v>
      </c>
      <c r="D39" s="5" t="s">
        <v>8</v>
      </c>
      <c r="E39" s="66">
        <f t="shared" si="0"/>
        <v>138.59131548843604</v>
      </c>
      <c r="G39" s="20">
        <f t="shared" si="1"/>
        <v>4</v>
      </c>
      <c r="H39" s="20" t="str">
        <f t="shared" si="2"/>
        <v>si</v>
      </c>
      <c r="I39" s="20" t="str">
        <f t="shared" si="7"/>
        <v>C# 3</v>
      </c>
      <c r="J39" s="20">
        <f t="shared" si="3"/>
        <v>29</v>
      </c>
      <c r="K39" s="61" t="str">
        <f t="shared" si="4"/>
        <v>III Tercera</v>
      </c>
      <c r="L39" s="20" t="s">
        <v>11</v>
      </c>
      <c r="M39" s="20" t="str">
        <f t="shared" si="5"/>
        <v>Db</v>
      </c>
      <c r="N39" s="188"/>
      <c r="O39" s="189"/>
    </row>
    <row r="40" spans="1:15" x14ac:dyDescent="0.25">
      <c r="A40" s="5">
        <v>30</v>
      </c>
      <c r="B40" s="5" t="str">
        <f t="shared" si="6"/>
        <v>D</v>
      </c>
      <c r="C40" s="5">
        <v>3</v>
      </c>
      <c r="D40" s="5" t="s">
        <v>5</v>
      </c>
      <c r="E40" s="66">
        <f t="shared" si="0"/>
        <v>146.83238395870382</v>
      </c>
      <c r="F40" t="s">
        <v>25</v>
      </c>
      <c r="G40" s="20">
        <f t="shared" si="1"/>
        <v>5</v>
      </c>
      <c r="H40" s="20" t="str">
        <f t="shared" si="2"/>
        <v>si</v>
      </c>
      <c r="I40" s="20" t="str">
        <f t="shared" si="7"/>
        <v>D 3</v>
      </c>
      <c r="J40" s="20">
        <f t="shared" si="3"/>
        <v>30</v>
      </c>
      <c r="K40" s="61" t="str">
        <f t="shared" si="4"/>
        <v>IV Cuarta</v>
      </c>
      <c r="L40" s="20" t="s">
        <v>12</v>
      </c>
      <c r="M40" s="20" t="str">
        <f t="shared" si="5"/>
        <v>D</v>
      </c>
      <c r="N40" s="188"/>
      <c r="O40" s="189"/>
    </row>
    <row r="41" spans="1:15" x14ac:dyDescent="0.25">
      <c r="A41" s="5">
        <v>31</v>
      </c>
      <c r="B41" s="5" t="str">
        <f t="shared" si="6"/>
        <v>D#</v>
      </c>
      <c r="C41" s="5">
        <v>3</v>
      </c>
      <c r="D41" s="5" t="s">
        <v>8</v>
      </c>
      <c r="E41" s="66">
        <f t="shared" si="0"/>
        <v>155.56349186104046</v>
      </c>
      <c r="G41" s="20">
        <f t="shared" si="1"/>
        <v>6</v>
      </c>
      <c r="H41" s="20" t="str">
        <f t="shared" si="2"/>
        <v>no</v>
      </c>
      <c r="I41" s="20" t="str">
        <f t="shared" si="7"/>
        <v>D# 3</v>
      </c>
      <c r="J41" s="20">
        <f t="shared" si="3"/>
        <v>31</v>
      </c>
      <c r="K41" s="61" t="str">
        <f t="shared" si="4"/>
        <v/>
      </c>
      <c r="L41" s="20" t="s">
        <v>13</v>
      </c>
      <c r="M41" s="20" t="str">
        <f t="shared" si="5"/>
        <v>Eb</v>
      </c>
      <c r="N41" s="188"/>
      <c r="O41" s="189"/>
    </row>
    <row r="42" spans="1:15" x14ac:dyDescent="0.25">
      <c r="A42" s="5">
        <v>32</v>
      </c>
      <c r="B42" s="5" t="str">
        <f t="shared" si="6"/>
        <v>E</v>
      </c>
      <c r="C42" s="5">
        <v>3</v>
      </c>
      <c r="D42" s="5" t="s">
        <v>5</v>
      </c>
      <c r="E42" s="66">
        <f t="shared" si="0"/>
        <v>164.81377845643496</v>
      </c>
      <c r="G42" s="20">
        <f t="shared" si="1"/>
        <v>7</v>
      </c>
      <c r="H42" s="20" t="str">
        <f t="shared" si="2"/>
        <v>si</v>
      </c>
      <c r="I42" s="20" t="str">
        <f t="shared" si="7"/>
        <v>E 3</v>
      </c>
      <c r="J42" s="20">
        <f t="shared" si="3"/>
        <v>32</v>
      </c>
      <c r="K42" s="61" t="str">
        <f t="shared" si="4"/>
        <v>V Quinta</v>
      </c>
      <c r="L42" s="20" t="s">
        <v>14</v>
      </c>
      <c r="M42" s="20" t="str">
        <f t="shared" si="5"/>
        <v>E</v>
      </c>
      <c r="N42" s="188"/>
      <c r="O42" s="189"/>
    </row>
    <row r="43" spans="1:15" x14ac:dyDescent="0.25">
      <c r="A43" s="5">
        <v>33</v>
      </c>
      <c r="B43" s="5" t="str">
        <f t="shared" ref="B43:B74" si="8">IF($G$5=$F$100,IFERROR(IF(VLOOKUP($H$7,lista_bemoles_switch,2,FALSE)="s",M43,L43),L43),IF($G$5=$F$102,M43,L43))</f>
        <v>F</v>
      </c>
      <c r="C43" s="5">
        <v>3</v>
      </c>
      <c r="D43" s="5" t="s">
        <v>5</v>
      </c>
      <c r="E43" s="66">
        <f t="shared" ref="E43:E74" si="9">$B$7*2^((A43-49)/12)</f>
        <v>174.61411571650197</v>
      </c>
      <c r="G43" s="20">
        <f t="shared" ref="G43:G74" si="10">IF(VLOOKUP($B43,$A$122:$B$138,2,FALSE)-$G$7&lt;0,12+VLOOKUP($B43,$A$122:$B$138,2,FALSE)-$G$7,VLOOKUP($B43,$A$122:$B$138,2,FALSE)-$G$7)</f>
        <v>8</v>
      </c>
      <c r="H43" s="20" t="str">
        <f t="shared" ref="H43:H74" si="11">VLOOKUP($F$7,$J$101:$V$120,2+$G43,FALSE)</f>
        <v>no</v>
      </c>
      <c r="I43" s="20" t="str">
        <f t="shared" si="7"/>
        <v>F 3</v>
      </c>
      <c r="J43" s="20">
        <f t="shared" ref="J43:J74" si="12">A43</f>
        <v>33</v>
      </c>
      <c r="K43" s="61" t="str">
        <f t="shared" ref="K43:K74" si="13">IF($H43="si",IF(VLOOKUP("Grado",$J$100:$V$100,2+$G43,FALSE)=0,VLOOKUP("Grado",$J$100:$V$100,1+$G43,FALSE),VLOOKUP("Grado",$J$100:$V$100,2+$G43,FALSE)),"")</f>
        <v/>
      </c>
      <c r="L43" s="20" t="s">
        <v>16</v>
      </c>
      <c r="M43" s="20" t="str">
        <f t="shared" ref="M43:M74" si="14">IFERROR(VLOOKUP(L43,$A$101:$B$105,2,FALSE),L43)</f>
        <v>F</v>
      </c>
      <c r="N43" s="188"/>
      <c r="O43" s="189"/>
    </row>
    <row r="44" spans="1:15" x14ac:dyDescent="0.25">
      <c r="A44" s="5">
        <v>34</v>
      </c>
      <c r="B44" s="5" t="str">
        <f t="shared" si="8"/>
        <v>F#</v>
      </c>
      <c r="C44" s="5">
        <v>3</v>
      </c>
      <c r="D44" s="5" t="s">
        <v>8</v>
      </c>
      <c r="E44" s="66">
        <f t="shared" si="9"/>
        <v>184.99721135581723</v>
      </c>
      <c r="G44" s="20">
        <f t="shared" si="10"/>
        <v>9</v>
      </c>
      <c r="H44" s="20" t="str">
        <f t="shared" si="11"/>
        <v>si</v>
      </c>
      <c r="I44" s="20" t="str">
        <f t="shared" si="7"/>
        <v>F# 3</v>
      </c>
      <c r="J44" s="20">
        <f t="shared" si="12"/>
        <v>34</v>
      </c>
      <c r="K44" s="61" t="str">
        <f t="shared" si="13"/>
        <v>VI Sexta</v>
      </c>
      <c r="L44" s="20" t="s">
        <v>17</v>
      </c>
      <c r="M44" s="20" t="str">
        <f t="shared" si="14"/>
        <v>Gb</v>
      </c>
      <c r="N44" s="188"/>
      <c r="O44" s="189"/>
    </row>
    <row r="45" spans="1:15" x14ac:dyDescent="0.25">
      <c r="A45" s="5">
        <v>35</v>
      </c>
      <c r="B45" s="5" t="str">
        <f t="shared" si="8"/>
        <v>G</v>
      </c>
      <c r="C45" s="5">
        <v>3</v>
      </c>
      <c r="D45" s="5" t="s">
        <v>5</v>
      </c>
      <c r="E45" s="66">
        <f t="shared" si="9"/>
        <v>195.99771799087463</v>
      </c>
      <c r="F45" t="s">
        <v>26</v>
      </c>
      <c r="G45" s="20">
        <f t="shared" si="10"/>
        <v>10</v>
      </c>
      <c r="H45" s="20" t="str">
        <f t="shared" si="11"/>
        <v>no</v>
      </c>
      <c r="I45" s="20" t="str">
        <f t="shared" si="7"/>
        <v>G 3</v>
      </c>
      <c r="J45" s="20">
        <f t="shared" si="12"/>
        <v>35</v>
      </c>
      <c r="K45" s="61" t="str">
        <f t="shared" si="13"/>
        <v/>
      </c>
      <c r="L45" s="20" t="s">
        <v>18</v>
      </c>
      <c r="M45" s="20" t="str">
        <f t="shared" si="14"/>
        <v>G</v>
      </c>
      <c r="N45" s="188"/>
      <c r="O45" s="189"/>
    </row>
    <row r="46" spans="1:15" x14ac:dyDescent="0.25">
      <c r="A46" s="5">
        <v>36</v>
      </c>
      <c r="B46" s="5" t="str">
        <f t="shared" si="8"/>
        <v>G#</v>
      </c>
      <c r="C46" s="5">
        <v>3</v>
      </c>
      <c r="D46" s="5" t="s">
        <v>8</v>
      </c>
      <c r="E46" s="66">
        <f t="shared" si="9"/>
        <v>207.65234878997259</v>
      </c>
      <c r="G46" s="20">
        <f t="shared" si="10"/>
        <v>11</v>
      </c>
      <c r="H46" s="20" t="str">
        <f t="shared" si="11"/>
        <v>si</v>
      </c>
      <c r="I46" s="20" t="str">
        <f t="shared" si="7"/>
        <v>G# 3</v>
      </c>
      <c r="J46" s="20">
        <f t="shared" si="12"/>
        <v>36</v>
      </c>
      <c r="K46" s="61" t="str">
        <f t="shared" si="13"/>
        <v>VII Séptima</v>
      </c>
      <c r="L46" s="20" t="s">
        <v>19</v>
      </c>
      <c r="M46" s="20" t="str">
        <f t="shared" si="14"/>
        <v>Ab</v>
      </c>
      <c r="N46" s="188"/>
      <c r="O46" s="189"/>
    </row>
    <row r="47" spans="1:15" x14ac:dyDescent="0.25">
      <c r="A47" s="5">
        <v>37</v>
      </c>
      <c r="B47" s="5" t="str">
        <f t="shared" si="8"/>
        <v>A</v>
      </c>
      <c r="C47" s="5">
        <v>3</v>
      </c>
      <c r="D47" s="5" t="s">
        <v>5</v>
      </c>
      <c r="E47" s="66">
        <f t="shared" si="9"/>
        <v>220</v>
      </c>
      <c r="G47" s="20">
        <f t="shared" si="10"/>
        <v>0</v>
      </c>
      <c r="H47" s="20" t="str">
        <f t="shared" si="11"/>
        <v>si</v>
      </c>
      <c r="I47" s="20" t="str">
        <f t="shared" si="7"/>
        <v>A 3</v>
      </c>
      <c r="J47" s="20">
        <f t="shared" si="12"/>
        <v>37</v>
      </c>
      <c r="K47" s="61" t="str">
        <f t="shared" si="13"/>
        <v>I Tónica</v>
      </c>
      <c r="L47" s="20" t="s">
        <v>4</v>
      </c>
      <c r="M47" s="20" t="str">
        <f t="shared" si="14"/>
        <v>A</v>
      </c>
      <c r="N47" s="188"/>
      <c r="O47" s="189"/>
    </row>
    <row r="48" spans="1:15" x14ac:dyDescent="0.25">
      <c r="A48" s="5">
        <v>38</v>
      </c>
      <c r="B48" s="5" t="str">
        <f t="shared" si="8"/>
        <v>A#</v>
      </c>
      <c r="C48" s="5">
        <v>3</v>
      </c>
      <c r="D48" s="5" t="s">
        <v>8</v>
      </c>
      <c r="E48" s="66">
        <f t="shared" si="9"/>
        <v>233.08188075904496</v>
      </c>
      <c r="G48" s="20">
        <f t="shared" si="10"/>
        <v>1</v>
      </c>
      <c r="H48" s="20" t="str">
        <f t="shared" si="11"/>
        <v>no</v>
      </c>
      <c r="I48" s="20" t="str">
        <f t="shared" si="7"/>
        <v>A# 3</v>
      </c>
      <c r="J48" s="20">
        <f t="shared" si="12"/>
        <v>38</v>
      </c>
      <c r="K48" s="61" t="str">
        <f t="shared" si="13"/>
        <v/>
      </c>
      <c r="L48" s="20" t="s">
        <v>7</v>
      </c>
      <c r="M48" s="20" t="str">
        <f t="shared" si="14"/>
        <v>Bb</v>
      </c>
      <c r="N48" s="188"/>
      <c r="O48" s="189"/>
    </row>
    <row r="49" spans="1:15" x14ac:dyDescent="0.25">
      <c r="A49" s="5">
        <v>39</v>
      </c>
      <c r="B49" s="5" t="str">
        <f t="shared" si="8"/>
        <v>B</v>
      </c>
      <c r="C49" s="5">
        <v>3</v>
      </c>
      <c r="D49" s="5" t="s">
        <v>5</v>
      </c>
      <c r="E49" s="66">
        <f t="shared" si="9"/>
        <v>246.94165062806206</v>
      </c>
      <c r="F49" t="s">
        <v>27</v>
      </c>
      <c r="G49" s="20">
        <f t="shared" si="10"/>
        <v>2</v>
      </c>
      <c r="H49" s="20" t="str">
        <f t="shared" si="11"/>
        <v>si</v>
      </c>
      <c r="I49" s="20" t="str">
        <f t="shared" si="7"/>
        <v>B 3</v>
      </c>
      <c r="J49" s="20">
        <f t="shared" si="12"/>
        <v>39</v>
      </c>
      <c r="K49" s="61" t="str">
        <f t="shared" si="13"/>
        <v>II</v>
      </c>
      <c r="L49" s="20" t="s">
        <v>9</v>
      </c>
      <c r="M49" s="20" t="str">
        <f t="shared" si="14"/>
        <v>B</v>
      </c>
      <c r="N49" s="188"/>
      <c r="O49" s="189"/>
    </row>
    <row r="50" spans="1:15" x14ac:dyDescent="0.25">
      <c r="A50" s="28">
        <v>40</v>
      </c>
      <c r="B50" s="24" t="str">
        <f t="shared" si="8"/>
        <v>C</v>
      </c>
      <c r="C50" s="28">
        <v>4</v>
      </c>
      <c r="D50" s="28" t="s">
        <v>5</v>
      </c>
      <c r="E50" s="67">
        <f t="shared" si="9"/>
        <v>261.62556530059862</v>
      </c>
      <c r="F50" s="27" t="s">
        <v>28</v>
      </c>
      <c r="G50" s="26">
        <f t="shared" si="10"/>
        <v>3</v>
      </c>
      <c r="H50" s="26" t="str">
        <f t="shared" si="11"/>
        <v>no</v>
      </c>
      <c r="I50" s="26" t="str">
        <f t="shared" si="7"/>
        <v>C 4</v>
      </c>
      <c r="J50" s="26">
        <f t="shared" si="12"/>
        <v>40</v>
      </c>
      <c r="K50" s="176" t="str">
        <f t="shared" si="13"/>
        <v/>
      </c>
      <c r="L50" s="26" t="s">
        <v>10</v>
      </c>
      <c r="M50" s="26" t="str">
        <f t="shared" si="14"/>
        <v>C</v>
      </c>
      <c r="N50" s="188"/>
      <c r="O50" s="189"/>
    </row>
    <row r="51" spans="1:15" x14ac:dyDescent="0.25">
      <c r="A51" s="5">
        <v>41</v>
      </c>
      <c r="B51" s="5" t="str">
        <f t="shared" si="8"/>
        <v>C#</v>
      </c>
      <c r="C51" s="5">
        <v>4</v>
      </c>
      <c r="D51" s="5" t="s">
        <v>8</v>
      </c>
      <c r="E51" s="66">
        <f t="shared" si="9"/>
        <v>277.18263097687208</v>
      </c>
      <c r="G51" s="20">
        <f t="shared" si="10"/>
        <v>4</v>
      </c>
      <c r="H51" s="20" t="str">
        <f t="shared" si="11"/>
        <v>si</v>
      </c>
      <c r="I51" s="20" t="str">
        <f t="shared" si="7"/>
        <v>C# 4</v>
      </c>
      <c r="J51" s="20">
        <f t="shared" si="12"/>
        <v>41</v>
      </c>
      <c r="K51" s="61" t="str">
        <f t="shared" si="13"/>
        <v>III Tercera</v>
      </c>
      <c r="L51" s="20" t="s">
        <v>11</v>
      </c>
      <c r="M51" s="20" t="str">
        <f t="shared" si="14"/>
        <v>Db</v>
      </c>
      <c r="N51" s="188"/>
      <c r="O51" s="189"/>
    </row>
    <row r="52" spans="1:15" x14ac:dyDescent="0.25">
      <c r="A52" s="5">
        <v>42</v>
      </c>
      <c r="B52" s="5" t="str">
        <f t="shared" si="8"/>
        <v>D</v>
      </c>
      <c r="C52" s="5">
        <v>4</v>
      </c>
      <c r="D52" s="5" t="s">
        <v>5</v>
      </c>
      <c r="E52" s="66">
        <f t="shared" si="9"/>
        <v>293.66476791740757</v>
      </c>
      <c r="G52" s="20">
        <f t="shared" si="10"/>
        <v>5</v>
      </c>
      <c r="H52" s="20" t="str">
        <f t="shared" si="11"/>
        <v>si</v>
      </c>
      <c r="I52" s="20" t="str">
        <f t="shared" si="7"/>
        <v>D 4</v>
      </c>
      <c r="J52" s="20">
        <f t="shared" si="12"/>
        <v>42</v>
      </c>
      <c r="K52" s="61" t="str">
        <f t="shared" si="13"/>
        <v>IV Cuarta</v>
      </c>
      <c r="L52" s="20" t="s">
        <v>12</v>
      </c>
      <c r="M52" s="20" t="str">
        <f t="shared" si="14"/>
        <v>D</v>
      </c>
      <c r="N52" s="188"/>
      <c r="O52" s="189"/>
    </row>
    <row r="53" spans="1:15" x14ac:dyDescent="0.25">
      <c r="A53" s="5">
        <v>43</v>
      </c>
      <c r="B53" s="5" t="str">
        <f t="shared" si="8"/>
        <v>D#</v>
      </c>
      <c r="C53" s="5">
        <v>4</v>
      </c>
      <c r="D53" s="5" t="s">
        <v>8</v>
      </c>
      <c r="E53" s="66">
        <f t="shared" si="9"/>
        <v>311.12698372208087</v>
      </c>
      <c r="G53" s="20">
        <f t="shared" si="10"/>
        <v>6</v>
      </c>
      <c r="H53" s="20" t="str">
        <f t="shared" si="11"/>
        <v>no</v>
      </c>
      <c r="I53" s="20" t="str">
        <f t="shared" si="7"/>
        <v>D# 4</v>
      </c>
      <c r="J53" s="20">
        <f t="shared" si="12"/>
        <v>43</v>
      </c>
      <c r="K53" s="61" t="str">
        <f t="shared" si="13"/>
        <v/>
      </c>
      <c r="L53" s="20" t="s">
        <v>13</v>
      </c>
      <c r="M53" s="20" t="str">
        <f t="shared" si="14"/>
        <v>Eb</v>
      </c>
      <c r="N53" s="188"/>
      <c r="O53" s="189"/>
    </row>
    <row r="54" spans="1:15" x14ac:dyDescent="0.25">
      <c r="A54" s="5">
        <v>44</v>
      </c>
      <c r="B54" s="5" t="str">
        <f t="shared" si="8"/>
        <v>E</v>
      </c>
      <c r="C54" s="5">
        <v>4</v>
      </c>
      <c r="D54" s="5" t="s">
        <v>5</v>
      </c>
      <c r="E54" s="66">
        <f t="shared" si="9"/>
        <v>329.62755691286992</v>
      </c>
      <c r="F54" t="s">
        <v>29</v>
      </c>
      <c r="G54" s="20">
        <f t="shared" si="10"/>
        <v>7</v>
      </c>
      <c r="H54" s="20" t="str">
        <f t="shared" si="11"/>
        <v>si</v>
      </c>
      <c r="I54" s="20" t="str">
        <f t="shared" si="7"/>
        <v>E 4</v>
      </c>
      <c r="J54" s="20">
        <f t="shared" si="12"/>
        <v>44</v>
      </c>
      <c r="K54" s="61" t="str">
        <f t="shared" si="13"/>
        <v>V Quinta</v>
      </c>
      <c r="L54" s="20" t="s">
        <v>14</v>
      </c>
      <c r="M54" s="20" t="str">
        <f t="shared" si="14"/>
        <v>E</v>
      </c>
      <c r="N54" s="188"/>
      <c r="O54" s="189"/>
    </row>
    <row r="55" spans="1:15" x14ac:dyDescent="0.25">
      <c r="A55" s="5">
        <v>45</v>
      </c>
      <c r="B55" s="5" t="str">
        <f t="shared" si="8"/>
        <v>F</v>
      </c>
      <c r="C55" s="5">
        <v>4</v>
      </c>
      <c r="D55" s="5" t="s">
        <v>5</v>
      </c>
      <c r="E55" s="66">
        <f t="shared" si="9"/>
        <v>349.22823143300388</v>
      </c>
      <c r="G55" s="20">
        <f t="shared" si="10"/>
        <v>8</v>
      </c>
      <c r="H55" s="20" t="str">
        <f t="shared" si="11"/>
        <v>no</v>
      </c>
      <c r="I55" s="20" t="str">
        <f t="shared" si="7"/>
        <v>F 4</v>
      </c>
      <c r="J55" s="20">
        <f t="shared" si="12"/>
        <v>45</v>
      </c>
      <c r="K55" s="61" t="str">
        <f t="shared" si="13"/>
        <v/>
      </c>
      <c r="L55" s="20" t="s">
        <v>16</v>
      </c>
      <c r="M55" s="20" t="str">
        <f t="shared" si="14"/>
        <v>F</v>
      </c>
      <c r="N55" s="188"/>
      <c r="O55" s="189"/>
    </row>
    <row r="56" spans="1:15" x14ac:dyDescent="0.25">
      <c r="A56" s="5">
        <v>46</v>
      </c>
      <c r="B56" s="5" t="str">
        <f t="shared" si="8"/>
        <v>F#</v>
      </c>
      <c r="C56" s="5">
        <v>4</v>
      </c>
      <c r="D56" s="5" t="s">
        <v>8</v>
      </c>
      <c r="E56" s="66">
        <f t="shared" si="9"/>
        <v>369.99442271163446</v>
      </c>
      <c r="G56" s="20">
        <f t="shared" si="10"/>
        <v>9</v>
      </c>
      <c r="H56" s="20" t="str">
        <f t="shared" si="11"/>
        <v>si</v>
      </c>
      <c r="I56" s="20" t="str">
        <f t="shared" si="7"/>
        <v>F# 4</v>
      </c>
      <c r="J56" s="20">
        <f t="shared" si="12"/>
        <v>46</v>
      </c>
      <c r="K56" s="61" t="str">
        <f t="shared" si="13"/>
        <v>VI Sexta</v>
      </c>
      <c r="L56" s="20" t="s">
        <v>17</v>
      </c>
      <c r="M56" s="20" t="str">
        <f t="shared" si="14"/>
        <v>Gb</v>
      </c>
      <c r="N56" s="188"/>
      <c r="O56" s="189"/>
    </row>
    <row r="57" spans="1:15" x14ac:dyDescent="0.25">
      <c r="A57" s="5">
        <v>47</v>
      </c>
      <c r="B57" s="5" t="str">
        <f t="shared" si="8"/>
        <v>G</v>
      </c>
      <c r="C57" s="5">
        <v>4</v>
      </c>
      <c r="D57" s="5" t="s">
        <v>5</v>
      </c>
      <c r="E57" s="66">
        <f t="shared" si="9"/>
        <v>391.99543598174927</v>
      </c>
      <c r="G57" s="20">
        <f t="shared" si="10"/>
        <v>10</v>
      </c>
      <c r="H57" s="20" t="str">
        <f t="shared" si="11"/>
        <v>no</v>
      </c>
      <c r="I57" s="20" t="str">
        <f t="shared" si="7"/>
        <v>G 4</v>
      </c>
      <c r="J57" s="20">
        <f t="shared" si="12"/>
        <v>47</v>
      </c>
      <c r="K57" s="61" t="str">
        <f t="shared" si="13"/>
        <v/>
      </c>
      <c r="L57" s="20" t="s">
        <v>18</v>
      </c>
      <c r="M57" s="20" t="str">
        <f t="shared" si="14"/>
        <v>G</v>
      </c>
      <c r="N57" s="188"/>
      <c r="O57" s="189"/>
    </row>
    <row r="58" spans="1:15" x14ac:dyDescent="0.25">
      <c r="A58" s="5">
        <v>48</v>
      </c>
      <c r="B58" s="5" t="str">
        <f t="shared" si="8"/>
        <v>G#</v>
      </c>
      <c r="C58" s="5">
        <v>4</v>
      </c>
      <c r="D58" s="5" t="s">
        <v>8</v>
      </c>
      <c r="E58" s="66">
        <f t="shared" si="9"/>
        <v>415.30469757994513</v>
      </c>
      <c r="G58" s="20">
        <f t="shared" si="10"/>
        <v>11</v>
      </c>
      <c r="H58" s="20" t="str">
        <f t="shared" si="11"/>
        <v>si</v>
      </c>
      <c r="I58" s="20" t="str">
        <f t="shared" si="7"/>
        <v>G# 4</v>
      </c>
      <c r="J58" s="20">
        <f t="shared" si="12"/>
        <v>48</v>
      </c>
      <c r="K58" s="61" t="str">
        <f t="shared" si="13"/>
        <v>VII Séptima</v>
      </c>
      <c r="L58" s="20" t="s">
        <v>19</v>
      </c>
      <c r="M58" s="20" t="str">
        <f t="shared" si="14"/>
        <v>Ab</v>
      </c>
      <c r="N58" s="188"/>
      <c r="O58" s="189"/>
    </row>
    <row r="59" spans="1:15" x14ac:dyDescent="0.25">
      <c r="A59" s="24">
        <v>49</v>
      </c>
      <c r="B59" s="24" t="str">
        <f t="shared" si="8"/>
        <v>A</v>
      </c>
      <c r="C59" s="24">
        <v>4</v>
      </c>
      <c r="D59" s="24" t="s">
        <v>5</v>
      </c>
      <c r="E59" s="68">
        <f t="shared" si="9"/>
        <v>440</v>
      </c>
      <c r="F59" s="42" t="s">
        <v>66</v>
      </c>
      <c r="G59" s="26">
        <f t="shared" si="10"/>
        <v>0</v>
      </c>
      <c r="H59" s="26" t="str">
        <f t="shared" si="11"/>
        <v>si</v>
      </c>
      <c r="I59" s="26" t="str">
        <f t="shared" si="7"/>
        <v>A 4</v>
      </c>
      <c r="J59" s="26">
        <f t="shared" si="12"/>
        <v>49</v>
      </c>
      <c r="K59" s="176" t="str">
        <f t="shared" si="13"/>
        <v>I Tónica</v>
      </c>
      <c r="L59" s="26" t="s">
        <v>4</v>
      </c>
      <c r="M59" s="26" t="str">
        <f t="shared" si="14"/>
        <v>A</v>
      </c>
      <c r="N59" s="188"/>
      <c r="O59" s="189"/>
    </row>
    <row r="60" spans="1:15" x14ac:dyDescent="0.25">
      <c r="A60" s="5">
        <v>50</v>
      </c>
      <c r="B60" s="5" t="str">
        <f t="shared" si="8"/>
        <v>A#</v>
      </c>
      <c r="C60" s="5">
        <v>4</v>
      </c>
      <c r="D60" s="5" t="s">
        <v>8</v>
      </c>
      <c r="E60" s="66">
        <f t="shared" si="9"/>
        <v>466.16376151808993</v>
      </c>
      <c r="G60" s="20">
        <f t="shared" si="10"/>
        <v>1</v>
      </c>
      <c r="H60" s="20" t="str">
        <f t="shared" si="11"/>
        <v>no</v>
      </c>
      <c r="I60" s="20" t="str">
        <f t="shared" si="7"/>
        <v>A# 4</v>
      </c>
      <c r="J60" s="20">
        <f t="shared" si="12"/>
        <v>50</v>
      </c>
      <c r="K60" s="61" t="str">
        <f t="shared" si="13"/>
        <v/>
      </c>
      <c r="L60" s="20" t="s">
        <v>7</v>
      </c>
      <c r="M60" s="20" t="str">
        <f t="shared" si="14"/>
        <v>Bb</v>
      </c>
      <c r="N60" s="188"/>
      <c r="O60" s="189"/>
    </row>
    <row r="61" spans="1:15" x14ac:dyDescent="0.25">
      <c r="A61" s="5">
        <v>51</v>
      </c>
      <c r="B61" s="5" t="str">
        <f t="shared" si="8"/>
        <v>B</v>
      </c>
      <c r="C61" s="5">
        <v>4</v>
      </c>
      <c r="D61" s="5" t="s">
        <v>5</v>
      </c>
      <c r="E61" s="66">
        <f t="shared" si="9"/>
        <v>493.88330125612413</v>
      </c>
      <c r="G61" s="20">
        <f t="shared" si="10"/>
        <v>2</v>
      </c>
      <c r="H61" s="20" t="str">
        <f t="shared" si="11"/>
        <v>si</v>
      </c>
      <c r="I61" s="20" t="str">
        <f t="shared" si="7"/>
        <v>B 4</v>
      </c>
      <c r="J61" s="20">
        <f t="shared" si="12"/>
        <v>51</v>
      </c>
      <c r="K61" s="61" t="str">
        <f t="shared" si="13"/>
        <v>II</v>
      </c>
      <c r="L61" s="20" t="s">
        <v>9</v>
      </c>
      <c r="M61" s="20" t="str">
        <f t="shared" si="14"/>
        <v>B</v>
      </c>
      <c r="N61" s="188"/>
      <c r="O61" s="189"/>
    </row>
    <row r="62" spans="1:15" x14ac:dyDescent="0.25">
      <c r="A62" s="5">
        <v>52</v>
      </c>
      <c r="B62" s="5" t="str">
        <f t="shared" si="8"/>
        <v>C</v>
      </c>
      <c r="C62" s="5">
        <v>5</v>
      </c>
      <c r="D62" s="5" t="s">
        <v>5</v>
      </c>
      <c r="E62" s="66">
        <f t="shared" si="9"/>
        <v>523.25113060119725</v>
      </c>
      <c r="G62" s="20">
        <f t="shared" si="10"/>
        <v>3</v>
      </c>
      <c r="H62" s="20" t="str">
        <f t="shared" si="11"/>
        <v>no</v>
      </c>
      <c r="I62" s="20" t="str">
        <f t="shared" si="7"/>
        <v>C 5</v>
      </c>
      <c r="J62" s="20">
        <f t="shared" si="12"/>
        <v>52</v>
      </c>
      <c r="K62" s="61" t="str">
        <f t="shared" si="13"/>
        <v/>
      </c>
      <c r="L62" s="20" t="s">
        <v>10</v>
      </c>
      <c r="M62" s="20" t="str">
        <f t="shared" si="14"/>
        <v>C</v>
      </c>
      <c r="N62" s="188"/>
      <c r="O62" s="189"/>
    </row>
    <row r="63" spans="1:15" x14ac:dyDescent="0.25">
      <c r="A63" s="5">
        <v>53</v>
      </c>
      <c r="B63" s="5" t="str">
        <f t="shared" si="8"/>
        <v>C#</v>
      </c>
      <c r="C63" s="5">
        <v>5</v>
      </c>
      <c r="D63" s="5" t="s">
        <v>8</v>
      </c>
      <c r="E63" s="66">
        <f t="shared" si="9"/>
        <v>554.36526195374415</v>
      </c>
      <c r="G63" s="20">
        <f t="shared" si="10"/>
        <v>4</v>
      </c>
      <c r="H63" s="20" t="str">
        <f t="shared" si="11"/>
        <v>si</v>
      </c>
      <c r="I63" s="20" t="str">
        <f t="shared" si="7"/>
        <v>C# 5</v>
      </c>
      <c r="J63" s="20">
        <f t="shared" si="12"/>
        <v>53</v>
      </c>
      <c r="K63" s="61" t="str">
        <f t="shared" si="13"/>
        <v>III Tercera</v>
      </c>
      <c r="L63" s="20" t="s">
        <v>11</v>
      </c>
      <c r="M63" s="20" t="str">
        <f t="shared" si="14"/>
        <v>Db</v>
      </c>
      <c r="N63" s="188"/>
    </row>
    <row r="64" spans="1:15" x14ac:dyDescent="0.25">
      <c r="A64" s="5">
        <v>54</v>
      </c>
      <c r="B64" s="5" t="str">
        <f t="shared" si="8"/>
        <v>D</v>
      </c>
      <c r="C64" s="5">
        <v>5</v>
      </c>
      <c r="D64" s="5" t="s">
        <v>5</v>
      </c>
      <c r="E64" s="66">
        <f t="shared" si="9"/>
        <v>587.32953583481515</v>
      </c>
      <c r="G64" s="20">
        <f t="shared" si="10"/>
        <v>5</v>
      </c>
      <c r="H64" s="20" t="str">
        <f t="shared" si="11"/>
        <v>si</v>
      </c>
      <c r="I64" s="20" t="str">
        <f t="shared" si="7"/>
        <v>D 5</v>
      </c>
      <c r="J64" s="20">
        <f t="shared" si="12"/>
        <v>54</v>
      </c>
      <c r="K64" s="61" t="str">
        <f t="shared" si="13"/>
        <v>IV Cuarta</v>
      </c>
      <c r="L64" s="20" t="s">
        <v>12</v>
      </c>
      <c r="M64" s="20" t="str">
        <f t="shared" si="14"/>
        <v>D</v>
      </c>
      <c r="N64" s="188"/>
    </row>
    <row r="65" spans="1:14" x14ac:dyDescent="0.25">
      <c r="A65" s="5">
        <v>55</v>
      </c>
      <c r="B65" s="5" t="str">
        <f t="shared" si="8"/>
        <v>D#</v>
      </c>
      <c r="C65" s="5">
        <v>5</v>
      </c>
      <c r="D65" s="5" t="s">
        <v>8</v>
      </c>
      <c r="E65" s="66">
        <f t="shared" si="9"/>
        <v>622.25396744416184</v>
      </c>
      <c r="G65" s="20">
        <f t="shared" si="10"/>
        <v>6</v>
      </c>
      <c r="H65" s="20" t="str">
        <f t="shared" si="11"/>
        <v>no</v>
      </c>
      <c r="I65" s="20" t="str">
        <f t="shared" si="7"/>
        <v>D# 5</v>
      </c>
      <c r="J65" s="20">
        <f t="shared" si="12"/>
        <v>55</v>
      </c>
      <c r="K65" s="61" t="str">
        <f t="shared" si="13"/>
        <v/>
      </c>
      <c r="L65" s="20" t="s">
        <v>13</v>
      </c>
      <c r="M65" s="20" t="str">
        <f t="shared" si="14"/>
        <v>Eb</v>
      </c>
      <c r="N65" s="188"/>
    </row>
    <row r="66" spans="1:14" x14ac:dyDescent="0.25">
      <c r="A66" s="5">
        <v>56</v>
      </c>
      <c r="B66" s="5" t="str">
        <f t="shared" si="8"/>
        <v>E</v>
      </c>
      <c r="C66" s="5">
        <v>5</v>
      </c>
      <c r="D66" s="5" t="s">
        <v>5</v>
      </c>
      <c r="E66" s="66">
        <f t="shared" si="9"/>
        <v>659.25511382573984</v>
      </c>
      <c r="G66" s="20">
        <f t="shared" si="10"/>
        <v>7</v>
      </c>
      <c r="H66" s="20" t="str">
        <f t="shared" si="11"/>
        <v>si</v>
      </c>
      <c r="I66" s="20" t="str">
        <f t="shared" si="7"/>
        <v>E 5</v>
      </c>
      <c r="J66" s="20">
        <f t="shared" si="12"/>
        <v>56</v>
      </c>
      <c r="K66" s="61" t="str">
        <f t="shared" si="13"/>
        <v>V Quinta</v>
      </c>
      <c r="L66" s="20" t="s">
        <v>14</v>
      </c>
      <c r="M66" s="20" t="str">
        <f t="shared" si="14"/>
        <v>E</v>
      </c>
      <c r="N66" s="188"/>
    </row>
    <row r="67" spans="1:14" x14ac:dyDescent="0.25">
      <c r="A67" s="5">
        <v>57</v>
      </c>
      <c r="B67" s="5" t="str">
        <f t="shared" si="8"/>
        <v>F</v>
      </c>
      <c r="C67" s="5">
        <v>5</v>
      </c>
      <c r="D67" s="5" t="s">
        <v>5</v>
      </c>
      <c r="E67" s="66">
        <f t="shared" si="9"/>
        <v>698.45646286600777</v>
      </c>
      <c r="G67" s="20">
        <f t="shared" si="10"/>
        <v>8</v>
      </c>
      <c r="H67" s="20" t="str">
        <f t="shared" si="11"/>
        <v>no</v>
      </c>
      <c r="I67" s="20" t="str">
        <f t="shared" si="7"/>
        <v>F 5</v>
      </c>
      <c r="J67" s="20">
        <f t="shared" si="12"/>
        <v>57</v>
      </c>
      <c r="K67" s="61" t="str">
        <f t="shared" si="13"/>
        <v/>
      </c>
      <c r="L67" s="20" t="s">
        <v>16</v>
      </c>
      <c r="M67" s="20" t="str">
        <f t="shared" si="14"/>
        <v>F</v>
      </c>
      <c r="N67" s="188"/>
    </row>
    <row r="68" spans="1:14" x14ac:dyDescent="0.25">
      <c r="A68" s="5">
        <v>58</v>
      </c>
      <c r="B68" s="5" t="str">
        <f t="shared" si="8"/>
        <v>F#</v>
      </c>
      <c r="C68" s="5">
        <v>5</v>
      </c>
      <c r="D68" s="5" t="s">
        <v>8</v>
      </c>
      <c r="E68" s="66">
        <f t="shared" si="9"/>
        <v>739.9888454232688</v>
      </c>
      <c r="G68" s="20">
        <f t="shared" si="10"/>
        <v>9</v>
      </c>
      <c r="H68" s="20" t="str">
        <f t="shared" si="11"/>
        <v>si</v>
      </c>
      <c r="I68" s="20" t="str">
        <f t="shared" si="7"/>
        <v>F# 5</v>
      </c>
      <c r="J68" s="20">
        <f t="shared" si="12"/>
        <v>58</v>
      </c>
      <c r="K68" s="61" t="str">
        <f t="shared" si="13"/>
        <v>VI Sexta</v>
      </c>
      <c r="L68" s="20" t="s">
        <v>17</v>
      </c>
      <c r="M68" s="20" t="str">
        <f t="shared" si="14"/>
        <v>Gb</v>
      </c>
      <c r="N68" s="188"/>
    </row>
    <row r="69" spans="1:14" x14ac:dyDescent="0.25">
      <c r="A69" s="5">
        <v>59</v>
      </c>
      <c r="B69" s="5" t="str">
        <f t="shared" si="8"/>
        <v>G</v>
      </c>
      <c r="C69" s="5">
        <v>5</v>
      </c>
      <c r="D69" s="5" t="s">
        <v>5</v>
      </c>
      <c r="E69" s="66">
        <f t="shared" si="9"/>
        <v>783.99087196349853</v>
      </c>
      <c r="G69" s="20">
        <f t="shared" si="10"/>
        <v>10</v>
      </c>
      <c r="H69" s="20" t="str">
        <f t="shared" si="11"/>
        <v>no</v>
      </c>
      <c r="I69" s="20" t="str">
        <f t="shared" si="7"/>
        <v>G 5</v>
      </c>
      <c r="J69" s="20">
        <f t="shared" si="12"/>
        <v>59</v>
      </c>
      <c r="K69" s="61" t="str">
        <f t="shared" si="13"/>
        <v/>
      </c>
      <c r="L69" s="20" t="s">
        <v>18</v>
      </c>
      <c r="M69" s="20" t="str">
        <f t="shared" si="14"/>
        <v>G</v>
      </c>
      <c r="N69" s="188"/>
    </row>
    <row r="70" spans="1:14" x14ac:dyDescent="0.25">
      <c r="A70" s="5">
        <v>60</v>
      </c>
      <c r="B70" s="5" t="str">
        <f t="shared" si="8"/>
        <v>G#</v>
      </c>
      <c r="C70" s="5">
        <v>5</v>
      </c>
      <c r="D70" s="5" t="s">
        <v>8</v>
      </c>
      <c r="E70" s="66">
        <f t="shared" si="9"/>
        <v>830.60939515989025</v>
      </c>
      <c r="G70" s="20">
        <f t="shared" si="10"/>
        <v>11</v>
      </c>
      <c r="H70" s="20" t="str">
        <f t="shared" si="11"/>
        <v>si</v>
      </c>
      <c r="I70" s="20" t="str">
        <f t="shared" si="7"/>
        <v>G# 5</v>
      </c>
      <c r="J70" s="20">
        <f t="shared" si="12"/>
        <v>60</v>
      </c>
      <c r="K70" s="61" t="str">
        <f t="shared" si="13"/>
        <v>VII Séptima</v>
      </c>
      <c r="L70" s="20" t="s">
        <v>19</v>
      </c>
      <c r="M70" s="20" t="str">
        <f t="shared" si="14"/>
        <v>Ab</v>
      </c>
      <c r="N70" s="188"/>
    </row>
    <row r="71" spans="1:14" x14ac:dyDescent="0.25">
      <c r="A71" s="5">
        <v>61</v>
      </c>
      <c r="B71" s="5" t="str">
        <f t="shared" si="8"/>
        <v>A</v>
      </c>
      <c r="C71" s="5">
        <v>5</v>
      </c>
      <c r="D71" s="5" t="s">
        <v>5</v>
      </c>
      <c r="E71" s="66">
        <f t="shared" si="9"/>
        <v>880</v>
      </c>
      <c r="G71" s="20">
        <f t="shared" si="10"/>
        <v>0</v>
      </c>
      <c r="H71" s="20" t="str">
        <f t="shared" si="11"/>
        <v>si</v>
      </c>
      <c r="I71" s="20" t="str">
        <f t="shared" si="7"/>
        <v>A 5</v>
      </c>
      <c r="J71" s="20">
        <f t="shared" si="12"/>
        <v>61</v>
      </c>
      <c r="K71" s="61" t="str">
        <f t="shared" si="13"/>
        <v>I Tónica</v>
      </c>
      <c r="L71" s="20" t="s">
        <v>4</v>
      </c>
      <c r="M71" s="20" t="str">
        <f t="shared" si="14"/>
        <v>A</v>
      </c>
      <c r="N71" s="188"/>
    </row>
    <row r="72" spans="1:14" x14ac:dyDescent="0.25">
      <c r="A72" s="5">
        <v>62</v>
      </c>
      <c r="B72" s="5" t="str">
        <f t="shared" si="8"/>
        <v>A#</v>
      </c>
      <c r="C72" s="5">
        <v>5</v>
      </c>
      <c r="D72" s="5" t="s">
        <v>8</v>
      </c>
      <c r="E72" s="66">
        <f t="shared" si="9"/>
        <v>932.32752303617963</v>
      </c>
      <c r="G72" s="20">
        <f t="shared" si="10"/>
        <v>1</v>
      </c>
      <c r="H72" s="20" t="str">
        <f t="shared" si="11"/>
        <v>no</v>
      </c>
      <c r="I72" s="20" t="str">
        <f t="shared" si="7"/>
        <v>A# 5</v>
      </c>
      <c r="J72" s="20">
        <f t="shared" si="12"/>
        <v>62</v>
      </c>
      <c r="K72" s="61" t="str">
        <f t="shared" si="13"/>
        <v/>
      </c>
      <c r="L72" s="20" t="s">
        <v>7</v>
      </c>
      <c r="M72" s="20" t="str">
        <f t="shared" si="14"/>
        <v>Bb</v>
      </c>
      <c r="N72" s="188"/>
    </row>
    <row r="73" spans="1:14" x14ac:dyDescent="0.25">
      <c r="A73" s="5">
        <v>63</v>
      </c>
      <c r="B73" s="5" t="str">
        <f t="shared" si="8"/>
        <v>B</v>
      </c>
      <c r="C73" s="5">
        <v>5</v>
      </c>
      <c r="D73" s="5" t="s">
        <v>5</v>
      </c>
      <c r="E73" s="66">
        <f t="shared" si="9"/>
        <v>987.76660251224826</v>
      </c>
      <c r="G73" s="20">
        <f t="shared" si="10"/>
        <v>2</v>
      </c>
      <c r="H73" s="20" t="str">
        <f t="shared" si="11"/>
        <v>si</v>
      </c>
      <c r="I73" s="20" t="str">
        <f t="shared" si="7"/>
        <v>B 5</v>
      </c>
      <c r="J73" s="20">
        <f t="shared" si="12"/>
        <v>63</v>
      </c>
      <c r="K73" s="61" t="str">
        <f t="shared" si="13"/>
        <v>II</v>
      </c>
      <c r="L73" s="20" t="s">
        <v>9</v>
      </c>
      <c r="M73" s="20" t="str">
        <f t="shared" si="14"/>
        <v>B</v>
      </c>
      <c r="N73" s="188"/>
    </row>
    <row r="74" spans="1:14" x14ac:dyDescent="0.25">
      <c r="A74" s="5">
        <v>64</v>
      </c>
      <c r="B74" s="5" t="str">
        <f t="shared" si="8"/>
        <v>C</v>
      </c>
      <c r="C74" s="5">
        <v>6</v>
      </c>
      <c r="D74" s="5" t="s">
        <v>5</v>
      </c>
      <c r="E74" s="66">
        <f t="shared" si="9"/>
        <v>1046.5022612023945</v>
      </c>
      <c r="G74" s="20">
        <f t="shared" si="10"/>
        <v>3</v>
      </c>
      <c r="H74" s="20" t="str">
        <f t="shared" si="11"/>
        <v>no</v>
      </c>
      <c r="I74" s="20" t="str">
        <f t="shared" si="7"/>
        <v>C 6</v>
      </c>
      <c r="J74" s="20">
        <f t="shared" si="12"/>
        <v>64</v>
      </c>
      <c r="K74" s="61" t="str">
        <f t="shared" si="13"/>
        <v/>
      </c>
      <c r="L74" s="20" t="s">
        <v>10</v>
      </c>
      <c r="M74" s="20" t="str">
        <f t="shared" si="14"/>
        <v>C</v>
      </c>
      <c r="N74" s="188"/>
    </row>
    <row r="75" spans="1:14" x14ac:dyDescent="0.25">
      <c r="A75" s="5">
        <v>65</v>
      </c>
      <c r="B75" s="5" t="str">
        <f t="shared" ref="B75:B98" si="15">IF($G$5=$F$100,IFERROR(IF(VLOOKUP($H$7,lista_bemoles_switch,2,FALSE)="s",M75,L75),L75),IF($G$5=$F$102,M75,L75))</f>
        <v>C#</v>
      </c>
      <c r="C75" s="5">
        <v>6</v>
      </c>
      <c r="D75" s="5" t="s">
        <v>8</v>
      </c>
      <c r="E75" s="66">
        <f t="shared" ref="E75:E98" si="16">$B$7*2^((A75-49)/12)</f>
        <v>1108.7305239074883</v>
      </c>
      <c r="G75" s="20">
        <f t="shared" ref="G75:G98" si="17">IF(VLOOKUP($B75,$A$122:$B$138,2,FALSE)-$G$7&lt;0,12+VLOOKUP($B75,$A$122:$B$138,2,FALSE)-$G$7,VLOOKUP($B75,$A$122:$B$138,2,FALSE)-$G$7)</f>
        <v>4</v>
      </c>
      <c r="H75" s="20" t="str">
        <f t="shared" ref="H75:H98" si="18">VLOOKUP($F$7,$J$101:$V$120,2+$G75,FALSE)</f>
        <v>si</v>
      </c>
      <c r="I75" s="20" t="str">
        <f t="shared" si="7"/>
        <v>C# 6</v>
      </c>
      <c r="J75" s="20">
        <f t="shared" ref="J75:J98" si="19">A75</f>
        <v>65</v>
      </c>
      <c r="K75" s="61" t="str">
        <f t="shared" ref="K75:K98" si="20">IF($H75="si",IF(VLOOKUP("Grado",$J$100:$V$100,2+$G75,FALSE)=0,VLOOKUP("Grado",$J$100:$V$100,1+$G75,FALSE),VLOOKUP("Grado",$J$100:$V$100,2+$G75,FALSE)),"")</f>
        <v>III Tercera</v>
      </c>
      <c r="L75" s="20" t="s">
        <v>11</v>
      </c>
      <c r="M75" s="20" t="str">
        <f t="shared" ref="M75:M98" si="21">IFERROR(VLOOKUP(L75,$A$101:$B$105,2,FALSE),L75)</f>
        <v>Db</v>
      </c>
      <c r="N75" s="188"/>
    </row>
    <row r="76" spans="1:14" x14ac:dyDescent="0.25">
      <c r="A76" s="5">
        <v>66</v>
      </c>
      <c r="B76" s="5" t="str">
        <f t="shared" si="15"/>
        <v>D</v>
      </c>
      <c r="C76" s="5">
        <v>6</v>
      </c>
      <c r="D76" s="5" t="s">
        <v>5</v>
      </c>
      <c r="E76" s="66">
        <f t="shared" si="16"/>
        <v>1174.6590716696303</v>
      </c>
      <c r="G76" s="20">
        <f t="shared" si="17"/>
        <v>5</v>
      </c>
      <c r="H76" s="20" t="str">
        <f t="shared" si="18"/>
        <v>si</v>
      </c>
      <c r="I76" s="20" t="str">
        <f t="shared" ref="I76:I98" si="22">CONCATENATE($B76," ",$C76)</f>
        <v>D 6</v>
      </c>
      <c r="J76" s="20">
        <f t="shared" si="19"/>
        <v>66</v>
      </c>
      <c r="K76" s="61" t="str">
        <f t="shared" si="20"/>
        <v>IV Cuarta</v>
      </c>
      <c r="L76" s="20" t="s">
        <v>12</v>
      </c>
      <c r="M76" s="20" t="str">
        <f t="shared" si="21"/>
        <v>D</v>
      </c>
      <c r="N76" s="188"/>
    </row>
    <row r="77" spans="1:14" x14ac:dyDescent="0.25">
      <c r="A77" s="5">
        <v>67</v>
      </c>
      <c r="B77" s="5" t="str">
        <f t="shared" si="15"/>
        <v>D#</v>
      </c>
      <c r="C77" s="5">
        <v>6</v>
      </c>
      <c r="D77" s="5" t="s">
        <v>8</v>
      </c>
      <c r="E77" s="66">
        <f t="shared" si="16"/>
        <v>1244.5079348883235</v>
      </c>
      <c r="G77" s="20">
        <f t="shared" si="17"/>
        <v>6</v>
      </c>
      <c r="H77" s="20" t="str">
        <f t="shared" si="18"/>
        <v>no</v>
      </c>
      <c r="I77" s="20" t="str">
        <f t="shared" si="22"/>
        <v>D# 6</v>
      </c>
      <c r="J77" s="20">
        <f t="shared" si="19"/>
        <v>67</v>
      </c>
      <c r="K77" s="61" t="str">
        <f t="shared" si="20"/>
        <v/>
      </c>
      <c r="L77" s="20" t="s">
        <v>13</v>
      </c>
      <c r="M77" s="20" t="str">
        <f t="shared" si="21"/>
        <v>Eb</v>
      </c>
      <c r="N77" s="188"/>
    </row>
    <row r="78" spans="1:14" x14ac:dyDescent="0.25">
      <c r="A78" s="5">
        <v>68</v>
      </c>
      <c r="B78" s="5" t="str">
        <f t="shared" si="15"/>
        <v>E</v>
      </c>
      <c r="C78" s="5">
        <v>6</v>
      </c>
      <c r="D78" s="5" t="s">
        <v>5</v>
      </c>
      <c r="E78" s="66">
        <f t="shared" si="16"/>
        <v>1318.5102276514795</v>
      </c>
      <c r="F78" t="s">
        <v>96</v>
      </c>
      <c r="G78" s="20">
        <f t="shared" si="17"/>
        <v>7</v>
      </c>
      <c r="H78" s="20" t="str">
        <f t="shared" si="18"/>
        <v>si</v>
      </c>
      <c r="I78" s="20" t="str">
        <f t="shared" si="22"/>
        <v>E 6</v>
      </c>
      <c r="J78" s="20">
        <f t="shared" si="19"/>
        <v>68</v>
      </c>
      <c r="K78" s="61" t="str">
        <f t="shared" si="20"/>
        <v>V Quinta</v>
      </c>
      <c r="L78" s="20" t="s">
        <v>14</v>
      </c>
      <c r="M78" s="20" t="str">
        <f t="shared" si="21"/>
        <v>E</v>
      </c>
      <c r="N78" s="188"/>
    </row>
    <row r="79" spans="1:14" x14ac:dyDescent="0.25">
      <c r="A79" s="5">
        <v>69</v>
      </c>
      <c r="B79" s="5" t="str">
        <f t="shared" si="15"/>
        <v>F</v>
      </c>
      <c r="C79" s="5">
        <v>6</v>
      </c>
      <c r="D79" s="5" t="s">
        <v>5</v>
      </c>
      <c r="E79" s="66">
        <f t="shared" si="16"/>
        <v>1396.9129257320155</v>
      </c>
      <c r="G79" s="20">
        <f t="shared" si="17"/>
        <v>8</v>
      </c>
      <c r="H79" s="20" t="str">
        <f t="shared" si="18"/>
        <v>no</v>
      </c>
      <c r="I79" s="20" t="str">
        <f t="shared" si="22"/>
        <v>F 6</v>
      </c>
      <c r="J79" s="20">
        <f t="shared" si="19"/>
        <v>69</v>
      </c>
      <c r="K79" s="61" t="str">
        <f t="shared" si="20"/>
        <v/>
      </c>
      <c r="L79" s="20" t="s">
        <v>16</v>
      </c>
      <c r="M79" s="20" t="str">
        <f t="shared" si="21"/>
        <v>F</v>
      </c>
    </row>
    <row r="80" spans="1:14" x14ac:dyDescent="0.25">
      <c r="A80" s="5">
        <v>70</v>
      </c>
      <c r="B80" s="5" t="str">
        <f t="shared" si="15"/>
        <v>F#</v>
      </c>
      <c r="C80" s="5">
        <v>6</v>
      </c>
      <c r="D80" s="5" t="s">
        <v>8</v>
      </c>
      <c r="E80" s="66">
        <f t="shared" si="16"/>
        <v>1479.9776908465376</v>
      </c>
      <c r="G80" s="20">
        <f t="shared" si="17"/>
        <v>9</v>
      </c>
      <c r="H80" s="20" t="str">
        <f t="shared" si="18"/>
        <v>si</v>
      </c>
      <c r="I80" s="20" t="str">
        <f t="shared" si="22"/>
        <v>F# 6</v>
      </c>
      <c r="J80" s="20">
        <f t="shared" si="19"/>
        <v>70</v>
      </c>
      <c r="K80" s="61" t="str">
        <f t="shared" si="20"/>
        <v>VI Sexta</v>
      </c>
      <c r="L80" s="20" t="s">
        <v>17</v>
      </c>
      <c r="M80" s="20" t="str">
        <f t="shared" si="21"/>
        <v>Gb</v>
      </c>
    </row>
    <row r="81" spans="1:13" x14ac:dyDescent="0.25">
      <c r="A81" s="5">
        <v>71</v>
      </c>
      <c r="B81" s="5" t="str">
        <f t="shared" si="15"/>
        <v>G</v>
      </c>
      <c r="C81" s="5">
        <v>6</v>
      </c>
      <c r="D81" s="5" t="s">
        <v>5</v>
      </c>
      <c r="E81" s="66">
        <f t="shared" si="16"/>
        <v>1567.9817439269968</v>
      </c>
      <c r="G81" s="20">
        <f t="shared" si="17"/>
        <v>10</v>
      </c>
      <c r="H81" s="20" t="str">
        <f t="shared" si="18"/>
        <v>no</v>
      </c>
      <c r="I81" s="20" t="str">
        <f t="shared" si="22"/>
        <v>G 6</v>
      </c>
      <c r="J81" s="20">
        <f t="shared" si="19"/>
        <v>71</v>
      </c>
      <c r="K81" s="61" t="str">
        <f t="shared" si="20"/>
        <v/>
      </c>
      <c r="L81" s="20" t="s">
        <v>18</v>
      </c>
      <c r="M81" s="20" t="str">
        <f t="shared" si="21"/>
        <v>G</v>
      </c>
    </row>
    <row r="82" spans="1:13" x14ac:dyDescent="0.25">
      <c r="A82" s="5">
        <v>72</v>
      </c>
      <c r="B82" s="5" t="str">
        <f t="shared" si="15"/>
        <v>G#</v>
      </c>
      <c r="C82" s="5">
        <v>6</v>
      </c>
      <c r="D82" s="5" t="s">
        <v>8</v>
      </c>
      <c r="E82" s="66">
        <f t="shared" si="16"/>
        <v>1661.2187903197805</v>
      </c>
      <c r="G82" s="20">
        <f t="shared" si="17"/>
        <v>11</v>
      </c>
      <c r="H82" s="20" t="str">
        <f t="shared" si="18"/>
        <v>si</v>
      </c>
      <c r="I82" s="20" t="str">
        <f t="shared" si="22"/>
        <v>G# 6</v>
      </c>
      <c r="J82" s="20">
        <f t="shared" si="19"/>
        <v>72</v>
      </c>
      <c r="K82" s="61" t="str">
        <f t="shared" si="20"/>
        <v>VII Séptima</v>
      </c>
      <c r="L82" s="20" t="s">
        <v>19</v>
      </c>
      <c r="M82" s="20" t="str">
        <f t="shared" si="21"/>
        <v>Ab</v>
      </c>
    </row>
    <row r="83" spans="1:13" x14ac:dyDescent="0.25">
      <c r="A83" s="5">
        <v>73</v>
      </c>
      <c r="B83" s="5" t="str">
        <f t="shared" si="15"/>
        <v>A</v>
      </c>
      <c r="C83" s="5">
        <v>6</v>
      </c>
      <c r="D83" s="5" t="s">
        <v>5</v>
      </c>
      <c r="E83" s="66">
        <f t="shared" si="16"/>
        <v>1760</v>
      </c>
      <c r="G83" s="20">
        <f t="shared" si="17"/>
        <v>0</v>
      </c>
      <c r="H83" s="20" t="str">
        <f t="shared" si="18"/>
        <v>si</v>
      </c>
      <c r="I83" s="20" t="str">
        <f t="shared" si="22"/>
        <v>A 6</v>
      </c>
      <c r="J83" s="20">
        <f t="shared" si="19"/>
        <v>73</v>
      </c>
      <c r="K83" s="61" t="str">
        <f t="shared" si="20"/>
        <v>I Tónica</v>
      </c>
      <c r="L83" s="20" t="s">
        <v>4</v>
      </c>
      <c r="M83" s="20" t="str">
        <f t="shared" si="21"/>
        <v>A</v>
      </c>
    </row>
    <row r="84" spans="1:13" x14ac:dyDescent="0.25">
      <c r="A84" s="5">
        <v>74</v>
      </c>
      <c r="B84" s="5" t="str">
        <f t="shared" si="15"/>
        <v>A#</v>
      </c>
      <c r="C84" s="5">
        <v>6</v>
      </c>
      <c r="D84" s="5" t="s">
        <v>8</v>
      </c>
      <c r="E84" s="66">
        <f t="shared" si="16"/>
        <v>1864.6550460723597</v>
      </c>
      <c r="G84" s="20">
        <f t="shared" si="17"/>
        <v>1</v>
      </c>
      <c r="H84" s="20" t="str">
        <f t="shared" si="18"/>
        <v>no</v>
      </c>
      <c r="I84" s="20" t="str">
        <f t="shared" si="22"/>
        <v>A# 6</v>
      </c>
      <c r="J84" s="20">
        <f t="shared" si="19"/>
        <v>74</v>
      </c>
      <c r="K84" s="61" t="str">
        <f t="shared" si="20"/>
        <v/>
      </c>
      <c r="L84" s="20" t="s">
        <v>7</v>
      </c>
      <c r="M84" s="20" t="str">
        <f t="shared" si="21"/>
        <v>Bb</v>
      </c>
    </row>
    <row r="85" spans="1:13" x14ac:dyDescent="0.25">
      <c r="A85" s="5">
        <v>75</v>
      </c>
      <c r="B85" s="5" t="str">
        <f t="shared" si="15"/>
        <v>B</v>
      </c>
      <c r="C85" s="5">
        <v>6</v>
      </c>
      <c r="D85" s="5" t="s">
        <v>5</v>
      </c>
      <c r="E85" s="66">
        <f t="shared" si="16"/>
        <v>1975.5332050244961</v>
      </c>
      <c r="G85" s="20">
        <f t="shared" si="17"/>
        <v>2</v>
      </c>
      <c r="H85" s="20" t="str">
        <f t="shared" si="18"/>
        <v>si</v>
      </c>
      <c r="I85" s="20" t="str">
        <f t="shared" si="22"/>
        <v>B 6</v>
      </c>
      <c r="J85" s="20">
        <f t="shared" si="19"/>
        <v>75</v>
      </c>
      <c r="K85" s="61" t="str">
        <f t="shared" si="20"/>
        <v>II</v>
      </c>
      <c r="L85" s="20" t="s">
        <v>9</v>
      </c>
      <c r="M85" s="20" t="str">
        <f t="shared" si="21"/>
        <v>B</v>
      </c>
    </row>
    <row r="86" spans="1:13" x14ac:dyDescent="0.25">
      <c r="A86" s="5">
        <v>76</v>
      </c>
      <c r="B86" s="5" t="str">
        <f t="shared" si="15"/>
        <v>C</v>
      </c>
      <c r="C86" s="5">
        <v>7</v>
      </c>
      <c r="D86" s="5" t="s">
        <v>5</v>
      </c>
      <c r="E86" s="66">
        <f t="shared" si="16"/>
        <v>2093.004522404789</v>
      </c>
      <c r="G86" s="20">
        <f t="shared" si="17"/>
        <v>3</v>
      </c>
      <c r="H86" s="20" t="str">
        <f t="shared" si="18"/>
        <v>no</v>
      </c>
      <c r="I86" s="20" t="str">
        <f t="shared" si="22"/>
        <v>C 7</v>
      </c>
      <c r="J86" s="20">
        <f t="shared" si="19"/>
        <v>76</v>
      </c>
      <c r="K86" s="61" t="str">
        <f t="shared" si="20"/>
        <v/>
      </c>
      <c r="L86" s="20" t="s">
        <v>10</v>
      </c>
      <c r="M86" s="20" t="str">
        <f t="shared" si="21"/>
        <v>C</v>
      </c>
    </row>
    <row r="87" spans="1:13" x14ac:dyDescent="0.25">
      <c r="A87" s="5">
        <v>77</v>
      </c>
      <c r="B87" s="5" t="str">
        <f t="shared" si="15"/>
        <v>C#</v>
      </c>
      <c r="C87" s="5">
        <v>7</v>
      </c>
      <c r="D87" s="5" t="s">
        <v>8</v>
      </c>
      <c r="E87" s="66">
        <f t="shared" si="16"/>
        <v>2217.4610478149771</v>
      </c>
      <c r="G87" s="20">
        <f t="shared" si="17"/>
        <v>4</v>
      </c>
      <c r="H87" s="20" t="str">
        <f t="shared" si="18"/>
        <v>si</v>
      </c>
      <c r="I87" s="20" t="str">
        <f t="shared" si="22"/>
        <v>C# 7</v>
      </c>
      <c r="J87" s="20">
        <f t="shared" si="19"/>
        <v>77</v>
      </c>
      <c r="K87" s="61" t="str">
        <f t="shared" si="20"/>
        <v>III Tercera</v>
      </c>
      <c r="L87" s="20" t="s">
        <v>11</v>
      </c>
      <c r="M87" s="20" t="str">
        <f t="shared" si="21"/>
        <v>Db</v>
      </c>
    </row>
    <row r="88" spans="1:13" x14ac:dyDescent="0.25">
      <c r="A88" s="5">
        <v>78</v>
      </c>
      <c r="B88" s="5" t="str">
        <f t="shared" si="15"/>
        <v>D</v>
      </c>
      <c r="C88" s="5">
        <v>7</v>
      </c>
      <c r="D88" s="5" t="s">
        <v>5</v>
      </c>
      <c r="E88" s="66">
        <f t="shared" si="16"/>
        <v>2349.3181433392601</v>
      </c>
      <c r="G88" s="20">
        <f t="shared" si="17"/>
        <v>5</v>
      </c>
      <c r="H88" s="20" t="str">
        <f t="shared" si="18"/>
        <v>si</v>
      </c>
      <c r="I88" s="20" t="str">
        <f t="shared" si="22"/>
        <v>D 7</v>
      </c>
      <c r="J88" s="20">
        <f t="shared" si="19"/>
        <v>78</v>
      </c>
      <c r="K88" s="61" t="str">
        <f t="shared" si="20"/>
        <v>IV Cuarta</v>
      </c>
      <c r="L88" s="20" t="s">
        <v>12</v>
      </c>
      <c r="M88" s="20" t="str">
        <f t="shared" si="21"/>
        <v>D</v>
      </c>
    </row>
    <row r="89" spans="1:13" x14ac:dyDescent="0.25">
      <c r="A89" s="5">
        <v>79</v>
      </c>
      <c r="B89" s="5" t="str">
        <f t="shared" si="15"/>
        <v>D#</v>
      </c>
      <c r="C89" s="5">
        <v>7</v>
      </c>
      <c r="D89" s="5" t="s">
        <v>8</v>
      </c>
      <c r="E89" s="66">
        <f t="shared" si="16"/>
        <v>2489.0158697766474</v>
      </c>
      <c r="G89" s="20">
        <f t="shared" si="17"/>
        <v>6</v>
      </c>
      <c r="H89" s="20" t="str">
        <f t="shared" si="18"/>
        <v>no</v>
      </c>
      <c r="I89" s="20" t="str">
        <f t="shared" si="22"/>
        <v>D# 7</v>
      </c>
      <c r="J89" s="20">
        <f t="shared" si="19"/>
        <v>79</v>
      </c>
      <c r="K89" s="61" t="str">
        <f t="shared" si="20"/>
        <v/>
      </c>
      <c r="L89" s="20" t="s">
        <v>13</v>
      </c>
      <c r="M89" s="20" t="str">
        <f t="shared" si="21"/>
        <v>Eb</v>
      </c>
    </row>
    <row r="90" spans="1:13" x14ac:dyDescent="0.25">
      <c r="A90" s="5">
        <v>80</v>
      </c>
      <c r="B90" s="5" t="str">
        <f t="shared" si="15"/>
        <v>E</v>
      </c>
      <c r="C90" s="5">
        <v>7</v>
      </c>
      <c r="D90" s="5" t="s">
        <v>5</v>
      </c>
      <c r="E90" s="66">
        <f t="shared" si="16"/>
        <v>2637.0204553029598</v>
      </c>
      <c r="G90" s="20">
        <f t="shared" si="17"/>
        <v>7</v>
      </c>
      <c r="H90" s="20" t="str">
        <f t="shared" si="18"/>
        <v>si</v>
      </c>
      <c r="I90" s="20" t="str">
        <f t="shared" si="22"/>
        <v>E 7</v>
      </c>
      <c r="J90" s="20">
        <f t="shared" si="19"/>
        <v>80</v>
      </c>
      <c r="K90" s="61" t="str">
        <f t="shared" si="20"/>
        <v>V Quinta</v>
      </c>
      <c r="L90" s="20" t="s">
        <v>14</v>
      </c>
      <c r="M90" s="20" t="str">
        <f t="shared" si="21"/>
        <v>E</v>
      </c>
    </row>
    <row r="91" spans="1:13" x14ac:dyDescent="0.25">
      <c r="A91" s="5">
        <v>81</v>
      </c>
      <c r="B91" s="5" t="str">
        <f t="shared" si="15"/>
        <v>F</v>
      </c>
      <c r="C91" s="5">
        <v>7</v>
      </c>
      <c r="D91" s="5" t="s">
        <v>5</v>
      </c>
      <c r="E91" s="66">
        <f t="shared" si="16"/>
        <v>2793.8258514640311</v>
      </c>
      <c r="G91" s="20">
        <f t="shared" si="17"/>
        <v>8</v>
      </c>
      <c r="H91" s="20" t="str">
        <f t="shared" si="18"/>
        <v>no</v>
      </c>
      <c r="I91" s="20" t="str">
        <f t="shared" si="22"/>
        <v>F 7</v>
      </c>
      <c r="J91" s="20">
        <f t="shared" si="19"/>
        <v>81</v>
      </c>
      <c r="K91" s="61" t="str">
        <f t="shared" si="20"/>
        <v/>
      </c>
      <c r="L91" s="20" t="s">
        <v>16</v>
      </c>
      <c r="M91" s="20" t="str">
        <f t="shared" si="21"/>
        <v>F</v>
      </c>
    </row>
    <row r="92" spans="1:13" x14ac:dyDescent="0.25">
      <c r="A92" s="5">
        <v>82</v>
      </c>
      <c r="B92" s="5" t="str">
        <f t="shared" si="15"/>
        <v>F#</v>
      </c>
      <c r="C92" s="5">
        <v>7</v>
      </c>
      <c r="D92" s="5" t="s">
        <v>8</v>
      </c>
      <c r="E92" s="66">
        <f t="shared" si="16"/>
        <v>2959.9553816930757</v>
      </c>
      <c r="G92" s="20">
        <f t="shared" si="17"/>
        <v>9</v>
      </c>
      <c r="H92" s="20" t="str">
        <f t="shared" si="18"/>
        <v>si</v>
      </c>
      <c r="I92" s="20" t="str">
        <f t="shared" si="22"/>
        <v>F# 7</v>
      </c>
      <c r="J92" s="20">
        <f t="shared" si="19"/>
        <v>82</v>
      </c>
      <c r="K92" s="61" t="str">
        <f t="shared" si="20"/>
        <v>VI Sexta</v>
      </c>
      <c r="L92" s="20" t="s">
        <v>17</v>
      </c>
      <c r="M92" s="20" t="str">
        <f t="shared" si="21"/>
        <v>Gb</v>
      </c>
    </row>
    <row r="93" spans="1:13" x14ac:dyDescent="0.25">
      <c r="A93" s="5">
        <v>83</v>
      </c>
      <c r="B93" s="5" t="str">
        <f t="shared" si="15"/>
        <v>G</v>
      </c>
      <c r="C93" s="5">
        <v>7</v>
      </c>
      <c r="D93" s="5" t="s">
        <v>5</v>
      </c>
      <c r="E93" s="66">
        <f t="shared" si="16"/>
        <v>3135.9634878539941</v>
      </c>
      <c r="G93" s="20">
        <f t="shared" si="17"/>
        <v>10</v>
      </c>
      <c r="H93" s="20" t="str">
        <f t="shared" si="18"/>
        <v>no</v>
      </c>
      <c r="I93" s="20" t="str">
        <f t="shared" si="22"/>
        <v>G 7</v>
      </c>
      <c r="J93" s="20">
        <f t="shared" si="19"/>
        <v>83</v>
      </c>
      <c r="K93" s="61" t="str">
        <f t="shared" si="20"/>
        <v/>
      </c>
      <c r="L93" s="20" t="s">
        <v>18</v>
      </c>
      <c r="M93" s="20" t="str">
        <f t="shared" si="21"/>
        <v>G</v>
      </c>
    </row>
    <row r="94" spans="1:13" x14ac:dyDescent="0.25">
      <c r="A94" s="5">
        <v>84</v>
      </c>
      <c r="B94" s="5" t="str">
        <f t="shared" si="15"/>
        <v>G#</v>
      </c>
      <c r="C94" s="5">
        <v>7</v>
      </c>
      <c r="D94" s="5" t="s">
        <v>8</v>
      </c>
      <c r="E94" s="66">
        <f t="shared" si="16"/>
        <v>3322.4375806395601</v>
      </c>
      <c r="G94" s="20">
        <f t="shared" si="17"/>
        <v>11</v>
      </c>
      <c r="H94" s="20" t="str">
        <f t="shared" si="18"/>
        <v>si</v>
      </c>
      <c r="I94" s="20" t="str">
        <f t="shared" si="22"/>
        <v>G# 7</v>
      </c>
      <c r="J94" s="20">
        <f t="shared" si="19"/>
        <v>84</v>
      </c>
      <c r="K94" s="61" t="str">
        <f t="shared" si="20"/>
        <v>VII Séptima</v>
      </c>
      <c r="L94" s="20" t="s">
        <v>19</v>
      </c>
      <c r="M94" s="20" t="str">
        <f t="shared" si="21"/>
        <v>Ab</v>
      </c>
    </row>
    <row r="95" spans="1:13" x14ac:dyDescent="0.25">
      <c r="A95" s="5">
        <v>85</v>
      </c>
      <c r="B95" s="5" t="str">
        <f t="shared" si="15"/>
        <v>A</v>
      </c>
      <c r="C95" s="5">
        <v>7</v>
      </c>
      <c r="D95" s="5" t="s">
        <v>5</v>
      </c>
      <c r="E95" s="66">
        <f t="shared" si="16"/>
        <v>3520</v>
      </c>
      <c r="G95" s="20">
        <f t="shared" si="17"/>
        <v>0</v>
      </c>
      <c r="H95" s="20" t="str">
        <f t="shared" si="18"/>
        <v>si</v>
      </c>
      <c r="I95" s="20" t="str">
        <f t="shared" si="22"/>
        <v>A 7</v>
      </c>
      <c r="J95" s="20">
        <f t="shared" si="19"/>
        <v>85</v>
      </c>
      <c r="K95" s="61" t="str">
        <f t="shared" si="20"/>
        <v>I Tónica</v>
      </c>
      <c r="L95" s="20" t="s">
        <v>4</v>
      </c>
      <c r="M95" s="20" t="str">
        <f t="shared" si="21"/>
        <v>A</v>
      </c>
    </row>
    <row r="96" spans="1:13" x14ac:dyDescent="0.25">
      <c r="A96" s="5">
        <v>86</v>
      </c>
      <c r="B96" s="5" t="str">
        <f t="shared" si="15"/>
        <v>A#</v>
      </c>
      <c r="C96" s="5">
        <v>7</v>
      </c>
      <c r="D96" s="5" t="s">
        <v>8</v>
      </c>
      <c r="E96" s="66">
        <f t="shared" si="16"/>
        <v>3729.3100921447194</v>
      </c>
      <c r="G96" s="20">
        <f t="shared" si="17"/>
        <v>1</v>
      </c>
      <c r="H96" s="20" t="str">
        <f t="shared" si="18"/>
        <v>no</v>
      </c>
      <c r="I96" s="20" t="str">
        <f t="shared" si="22"/>
        <v>A# 7</v>
      </c>
      <c r="J96" s="20">
        <f t="shared" si="19"/>
        <v>86</v>
      </c>
      <c r="K96" s="61" t="str">
        <f t="shared" si="20"/>
        <v/>
      </c>
      <c r="L96" s="20" t="s">
        <v>7</v>
      </c>
      <c r="M96" s="20" t="str">
        <f t="shared" si="21"/>
        <v>Bb</v>
      </c>
    </row>
    <row r="97" spans="1:31" x14ac:dyDescent="0.25">
      <c r="A97" s="5">
        <v>87</v>
      </c>
      <c r="B97" s="5" t="str">
        <f t="shared" si="15"/>
        <v>B</v>
      </c>
      <c r="C97" s="5">
        <v>7</v>
      </c>
      <c r="D97" s="5" t="s">
        <v>5</v>
      </c>
      <c r="E97" s="66">
        <f t="shared" si="16"/>
        <v>3951.0664100489917</v>
      </c>
      <c r="G97" s="20">
        <f t="shared" si="17"/>
        <v>2</v>
      </c>
      <c r="H97" s="20" t="str">
        <f t="shared" si="18"/>
        <v>si</v>
      </c>
      <c r="I97" s="20" t="str">
        <f t="shared" si="22"/>
        <v>B 7</v>
      </c>
      <c r="J97" s="20">
        <f t="shared" si="19"/>
        <v>87</v>
      </c>
      <c r="K97" s="61" t="str">
        <f t="shared" si="20"/>
        <v>II</v>
      </c>
      <c r="L97" s="20" t="s">
        <v>9</v>
      </c>
      <c r="M97" s="20" t="str">
        <f t="shared" si="21"/>
        <v>B</v>
      </c>
    </row>
    <row r="98" spans="1:31" s="8" customFormat="1" ht="15.75" thickBot="1" x14ac:dyDescent="0.3">
      <c r="A98" s="150">
        <v>88</v>
      </c>
      <c r="B98" s="150" t="str">
        <f t="shared" si="15"/>
        <v>C</v>
      </c>
      <c r="C98" s="150">
        <v>8</v>
      </c>
      <c r="D98" s="150" t="s">
        <v>5</v>
      </c>
      <c r="E98" s="151">
        <f t="shared" si="16"/>
        <v>4186.0090448095771</v>
      </c>
      <c r="F98" s="147" t="s">
        <v>30</v>
      </c>
      <c r="G98" s="152">
        <f t="shared" si="17"/>
        <v>3</v>
      </c>
      <c r="H98" s="152" t="str">
        <f t="shared" si="18"/>
        <v>no</v>
      </c>
      <c r="I98" s="152" t="str">
        <f t="shared" si="22"/>
        <v>C 8</v>
      </c>
      <c r="J98" s="152">
        <f t="shared" si="19"/>
        <v>88</v>
      </c>
      <c r="K98" s="153" t="str">
        <f t="shared" si="20"/>
        <v/>
      </c>
      <c r="L98" s="152" t="s">
        <v>10</v>
      </c>
      <c r="M98" s="152" t="str">
        <f t="shared" si="21"/>
        <v>C</v>
      </c>
      <c r="N98"/>
      <c r="O98"/>
      <c r="P98"/>
      <c r="Q98"/>
      <c r="R98"/>
      <c r="S98"/>
      <c r="T98"/>
      <c r="U98"/>
      <c r="V98"/>
      <c r="W98"/>
      <c r="X98"/>
    </row>
    <row r="99" spans="1:31" s="8" customFormat="1" ht="12" customHeight="1" x14ac:dyDescent="0.25">
      <c r="H99" s="13"/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1:31" s="8" customFormat="1" ht="15.75" thickBot="1" x14ac:dyDescent="0.3">
      <c r="A100" s="187" t="s">
        <v>191</v>
      </c>
      <c r="B100" s="187"/>
      <c r="D100" s="154" t="s">
        <v>193</v>
      </c>
      <c r="F100" s="154" t="s">
        <v>187</v>
      </c>
      <c r="H100" s="13"/>
      <c r="J100" s="36" t="s">
        <v>54</v>
      </c>
      <c r="K100" s="142" t="s">
        <v>53</v>
      </c>
      <c r="L100" s="183" t="s">
        <v>45</v>
      </c>
      <c r="M100" s="184"/>
      <c r="N100" s="181" t="s">
        <v>47</v>
      </c>
      <c r="O100" s="182"/>
      <c r="P100" s="85" t="s">
        <v>48</v>
      </c>
      <c r="Q100" s="87" t="s">
        <v>94</v>
      </c>
      <c r="R100" s="86" t="s">
        <v>46</v>
      </c>
      <c r="S100" s="178" t="s">
        <v>49</v>
      </c>
      <c r="T100" s="178"/>
      <c r="U100" s="178" t="s">
        <v>50</v>
      </c>
      <c r="V100" s="178"/>
      <c r="W100" s="104" t="s">
        <v>73</v>
      </c>
      <c r="Y100" s="8" t="s">
        <v>225</v>
      </c>
      <c r="Z100" s="8" t="s">
        <v>45</v>
      </c>
      <c r="AA100" s="8" t="s">
        <v>225</v>
      </c>
      <c r="AB100" s="8" t="s">
        <v>45</v>
      </c>
      <c r="AC100" s="8" t="s">
        <v>225</v>
      </c>
      <c r="AD100" s="8" t="s">
        <v>45</v>
      </c>
      <c r="AE100" s="8" t="s">
        <v>225</v>
      </c>
    </row>
    <row r="101" spans="1:31" ht="14.25" customHeight="1" thickTop="1" x14ac:dyDescent="0.25">
      <c r="A101" s="145" t="s">
        <v>17</v>
      </c>
      <c r="B101" s="145" t="s">
        <v>34</v>
      </c>
      <c r="C101" s="8"/>
      <c r="D101" s="149" t="s">
        <v>83</v>
      </c>
      <c r="E101" s="8"/>
      <c r="F101" s="144" t="s">
        <v>188</v>
      </c>
      <c r="G101" s="8"/>
      <c r="H101" s="13"/>
      <c r="J101" s="9" t="s">
        <v>75</v>
      </c>
      <c r="K101" s="173" t="s">
        <v>43</v>
      </c>
      <c r="L101" s="75" t="s">
        <v>43</v>
      </c>
      <c r="M101" s="84" t="s">
        <v>43</v>
      </c>
      <c r="N101" s="13" t="s">
        <v>43</v>
      </c>
      <c r="O101" s="14" t="s">
        <v>43</v>
      </c>
      <c r="P101" s="11" t="s">
        <v>43</v>
      </c>
      <c r="Q101" s="11" t="s">
        <v>43</v>
      </c>
      <c r="R101" s="12" t="s">
        <v>43</v>
      </c>
      <c r="S101" s="13" t="s">
        <v>43</v>
      </c>
      <c r="T101" s="14" t="s">
        <v>43</v>
      </c>
      <c r="U101" s="11" t="s">
        <v>43</v>
      </c>
      <c r="V101" s="14" t="s">
        <v>43</v>
      </c>
      <c r="W101" s="18" t="s">
        <v>71</v>
      </c>
      <c r="X101" s="39" t="s">
        <v>107</v>
      </c>
    </row>
    <row r="102" spans="1:31" ht="14.25" customHeight="1" x14ac:dyDescent="0.25">
      <c r="A102" s="145" t="s">
        <v>11</v>
      </c>
      <c r="B102" s="145" t="s">
        <v>35</v>
      </c>
      <c r="C102" s="8"/>
      <c r="D102" s="149" t="s">
        <v>125</v>
      </c>
      <c r="E102" s="8"/>
      <c r="F102" s="144" t="s">
        <v>189</v>
      </c>
      <c r="I102" s="7"/>
      <c r="J102" s="10" t="s">
        <v>32</v>
      </c>
      <c r="K102" s="173" t="s">
        <v>43</v>
      </c>
      <c r="L102" s="11" t="s">
        <v>44</v>
      </c>
      <c r="M102" s="14" t="s">
        <v>43</v>
      </c>
      <c r="N102" s="13" t="s">
        <v>44</v>
      </c>
      <c r="O102" s="14" t="s">
        <v>43</v>
      </c>
      <c r="P102" s="11" t="s">
        <v>43</v>
      </c>
      <c r="Q102" s="11" t="s">
        <v>44</v>
      </c>
      <c r="R102" s="12" t="s">
        <v>43</v>
      </c>
      <c r="S102" s="13" t="s">
        <v>44</v>
      </c>
      <c r="T102" s="14" t="s">
        <v>43</v>
      </c>
      <c r="U102" s="11" t="s">
        <v>44</v>
      </c>
      <c r="V102" s="14" t="s">
        <v>43</v>
      </c>
      <c r="W102" s="18" t="s">
        <v>95</v>
      </c>
      <c r="X102" s="39" t="s">
        <v>108</v>
      </c>
    </row>
    <row r="103" spans="1:31" ht="14.25" customHeight="1" x14ac:dyDescent="0.25">
      <c r="A103" s="145" t="s">
        <v>19</v>
      </c>
      <c r="B103" s="145" t="s">
        <v>36</v>
      </c>
      <c r="D103" s="5"/>
      <c r="E103"/>
      <c r="I103" s="7"/>
      <c r="J103" s="10" t="s">
        <v>51</v>
      </c>
      <c r="K103" s="173" t="s">
        <v>43</v>
      </c>
      <c r="L103" s="11" t="s">
        <v>44</v>
      </c>
      <c r="M103" s="14" t="s">
        <v>43</v>
      </c>
      <c r="N103" s="13" t="s">
        <v>44</v>
      </c>
      <c r="O103" s="14" t="s">
        <v>43</v>
      </c>
      <c r="P103" s="11" t="s">
        <v>44</v>
      </c>
      <c r="Q103" s="11" t="s">
        <v>44</v>
      </c>
      <c r="R103" s="12" t="s">
        <v>43</v>
      </c>
      <c r="S103" s="13" t="s">
        <v>44</v>
      </c>
      <c r="T103" s="14" t="s">
        <v>43</v>
      </c>
      <c r="U103" s="11" t="s">
        <v>44</v>
      </c>
      <c r="V103" s="14" t="s">
        <v>44</v>
      </c>
      <c r="W103" s="39" t="s">
        <v>70</v>
      </c>
      <c r="X103" s="18" t="s">
        <v>346</v>
      </c>
    </row>
    <row r="104" spans="1:31" ht="14.25" customHeight="1" x14ac:dyDescent="0.25">
      <c r="A104" s="145" t="s">
        <v>13</v>
      </c>
      <c r="B104" s="145" t="s">
        <v>38</v>
      </c>
      <c r="D104" s="5"/>
      <c r="E104"/>
      <c r="J104" s="10" t="s">
        <v>232</v>
      </c>
      <c r="K104" s="173" t="s">
        <v>43</v>
      </c>
      <c r="L104" s="11" t="s">
        <v>44</v>
      </c>
      <c r="M104" s="14" t="s">
        <v>43</v>
      </c>
      <c r="N104" s="13" t="s">
        <v>44</v>
      </c>
      <c r="O104" s="14" t="s">
        <v>43</v>
      </c>
      <c r="P104" s="11" t="s">
        <v>43</v>
      </c>
      <c r="Q104" s="11" t="s">
        <v>44</v>
      </c>
      <c r="R104" s="12" t="s">
        <v>43</v>
      </c>
      <c r="S104" s="13" t="s">
        <v>43</v>
      </c>
      <c r="T104" s="14" t="s">
        <v>44</v>
      </c>
      <c r="U104" s="11" t="s">
        <v>44</v>
      </c>
      <c r="V104" s="14" t="s">
        <v>43</v>
      </c>
      <c r="W104" s="39" t="s">
        <v>231</v>
      </c>
      <c r="X104" s="39" t="s">
        <v>335</v>
      </c>
    </row>
    <row r="105" spans="1:31" ht="14.25" customHeight="1" x14ac:dyDescent="0.25">
      <c r="A105" s="145" t="s">
        <v>7</v>
      </c>
      <c r="B105" s="145" t="s">
        <v>37</v>
      </c>
      <c r="D105" s="5"/>
      <c r="E105"/>
      <c r="J105" s="10" t="s">
        <v>33</v>
      </c>
      <c r="K105" s="173" t="s">
        <v>43</v>
      </c>
      <c r="L105" s="11" t="s">
        <v>44</v>
      </c>
      <c r="M105" s="14" t="s">
        <v>43</v>
      </c>
      <c r="N105" s="13" t="s">
        <v>43</v>
      </c>
      <c r="O105" s="14" t="s">
        <v>44</v>
      </c>
      <c r="P105" s="11" t="s">
        <v>43</v>
      </c>
      <c r="Q105" s="11" t="s">
        <v>44</v>
      </c>
      <c r="R105" s="12" t="s">
        <v>43</v>
      </c>
      <c r="S105" s="13" t="s">
        <v>43</v>
      </c>
      <c r="T105" s="14" t="s">
        <v>44</v>
      </c>
      <c r="U105" s="11" t="s">
        <v>43</v>
      </c>
      <c r="V105" s="14" t="s">
        <v>44</v>
      </c>
      <c r="W105" s="39" t="s">
        <v>65</v>
      </c>
      <c r="X105" s="18" t="s">
        <v>114</v>
      </c>
    </row>
    <row r="106" spans="1:31" ht="14.25" customHeight="1" x14ac:dyDescent="0.25">
      <c r="D106" s="5"/>
      <c r="E106"/>
      <c r="J106" s="10" t="s">
        <v>331</v>
      </c>
      <c r="K106" s="173" t="s">
        <v>43</v>
      </c>
      <c r="L106" s="11" t="s">
        <v>44</v>
      </c>
      <c r="M106" s="14" t="s">
        <v>44</v>
      </c>
      <c r="N106" s="13" t="s">
        <v>43</v>
      </c>
      <c r="O106" s="14" t="s">
        <v>44</v>
      </c>
      <c r="P106" s="11" t="s">
        <v>43</v>
      </c>
      <c r="Q106" s="11" t="s">
        <v>44</v>
      </c>
      <c r="R106" s="12" t="s">
        <v>43</v>
      </c>
      <c r="S106" s="13" t="s">
        <v>44</v>
      </c>
      <c r="T106" s="14" t="s">
        <v>44</v>
      </c>
      <c r="U106" s="11" t="s">
        <v>43</v>
      </c>
      <c r="V106" s="14" t="s">
        <v>44</v>
      </c>
      <c r="W106" s="18" t="s">
        <v>69</v>
      </c>
      <c r="X106" s="18" t="s">
        <v>119</v>
      </c>
    </row>
    <row r="107" spans="1:31" ht="14.25" customHeight="1" x14ac:dyDescent="0.25">
      <c r="D107" s="5"/>
      <c r="E107"/>
      <c r="J107" s="10" t="s">
        <v>332</v>
      </c>
      <c r="K107" s="173" t="s">
        <v>43</v>
      </c>
      <c r="L107" s="11" t="s">
        <v>44</v>
      </c>
      <c r="M107" s="14" t="s">
        <v>44</v>
      </c>
      <c r="N107" s="13" t="s">
        <v>43</v>
      </c>
      <c r="O107" s="14" t="s">
        <v>44</v>
      </c>
      <c r="P107" s="11" t="s">
        <v>43</v>
      </c>
      <c r="Q107" s="11" t="s">
        <v>43</v>
      </c>
      <c r="R107" s="12" t="s">
        <v>43</v>
      </c>
      <c r="S107" s="13" t="s">
        <v>44</v>
      </c>
      <c r="T107" s="14" t="s">
        <v>44</v>
      </c>
      <c r="U107" s="11" t="s">
        <v>43</v>
      </c>
      <c r="V107" s="14" t="s">
        <v>44</v>
      </c>
      <c r="W107" s="39" t="s">
        <v>72</v>
      </c>
      <c r="X107" s="18" t="s">
        <v>190</v>
      </c>
    </row>
    <row r="108" spans="1:31" ht="14.25" customHeight="1" x14ac:dyDescent="0.25">
      <c r="D108" s="5"/>
      <c r="E108"/>
      <c r="J108" s="10" t="s">
        <v>333</v>
      </c>
      <c r="K108" s="173" t="s">
        <v>43</v>
      </c>
      <c r="L108" s="11" t="s">
        <v>44</v>
      </c>
      <c r="M108" s="14" t="s">
        <v>43</v>
      </c>
      <c r="N108" s="13" t="s">
        <v>43</v>
      </c>
      <c r="O108" s="14" t="s">
        <v>44</v>
      </c>
      <c r="P108" s="11" t="s">
        <v>43</v>
      </c>
      <c r="Q108" s="11" t="s">
        <v>44</v>
      </c>
      <c r="R108" s="12" t="s">
        <v>43</v>
      </c>
      <c r="S108" s="13" t="s">
        <v>44</v>
      </c>
      <c r="T108" s="14" t="s">
        <v>43</v>
      </c>
      <c r="U108" s="11" t="s">
        <v>44</v>
      </c>
      <c r="V108" s="14" t="s">
        <v>43</v>
      </c>
      <c r="W108" s="18" t="s">
        <v>68</v>
      </c>
      <c r="X108" s="18" t="s">
        <v>118</v>
      </c>
    </row>
    <row r="109" spans="1:31" ht="14.25" customHeight="1" x14ac:dyDescent="0.25">
      <c r="D109" s="5"/>
      <c r="E109"/>
      <c r="J109" s="10" t="s">
        <v>334</v>
      </c>
      <c r="K109" s="173" t="s">
        <v>43</v>
      </c>
      <c r="L109" s="11" t="s">
        <v>44</v>
      </c>
      <c r="M109" s="14" t="s">
        <v>43</v>
      </c>
      <c r="N109" s="13" t="s">
        <v>43</v>
      </c>
      <c r="O109" s="14" t="s">
        <v>44</v>
      </c>
      <c r="P109" s="11" t="s">
        <v>43</v>
      </c>
      <c r="Q109" s="11" t="s">
        <v>44</v>
      </c>
      <c r="R109" s="12" t="s">
        <v>43</v>
      </c>
      <c r="S109" s="13" t="s">
        <v>43</v>
      </c>
      <c r="T109" s="14" t="s">
        <v>44</v>
      </c>
      <c r="U109" s="11" t="s">
        <v>44</v>
      </c>
      <c r="V109" s="14" t="s">
        <v>43</v>
      </c>
      <c r="W109" s="39" t="s">
        <v>67</v>
      </c>
      <c r="X109" s="18" t="s">
        <v>115</v>
      </c>
    </row>
    <row r="110" spans="1:31" ht="14.25" customHeight="1" x14ac:dyDescent="0.25">
      <c r="D110" s="5"/>
      <c r="E110"/>
      <c r="J110" s="10" t="s">
        <v>110</v>
      </c>
      <c r="K110" s="173" t="s">
        <v>43</v>
      </c>
      <c r="L110" s="11" t="s">
        <v>44</v>
      </c>
      <c r="M110" s="14" t="s">
        <v>43</v>
      </c>
      <c r="N110" s="13" t="s">
        <v>43</v>
      </c>
      <c r="O110" s="14" t="s">
        <v>44</v>
      </c>
      <c r="P110" s="11" t="s">
        <v>43</v>
      </c>
      <c r="Q110" s="11" t="s">
        <v>44</v>
      </c>
      <c r="R110" s="12" t="s">
        <v>43</v>
      </c>
      <c r="S110" s="13" t="s">
        <v>44</v>
      </c>
      <c r="T110" s="14" t="s">
        <v>43</v>
      </c>
      <c r="U110" s="11" t="s">
        <v>43</v>
      </c>
      <c r="V110" s="14" t="s">
        <v>44</v>
      </c>
      <c r="W110" s="39" t="s">
        <v>105</v>
      </c>
      <c r="X110" s="39" t="s">
        <v>347</v>
      </c>
    </row>
    <row r="111" spans="1:31" ht="14.25" customHeight="1" x14ac:dyDescent="0.25">
      <c r="D111" s="5"/>
      <c r="E111"/>
      <c r="J111" s="10" t="s">
        <v>109</v>
      </c>
      <c r="K111" s="173" t="s">
        <v>43</v>
      </c>
      <c r="L111" s="11" t="s">
        <v>44</v>
      </c>
      <c r="M111" s="14" t="s">
        <v>43</v>
      </c>
      <c r="N111" s="13" t="s">
        <v>44</v>
      </c>
      <c r="O111" s="14" t="s">
        <v>43</v>
      </c>
      <c r="P111" s="11" t="s">
        <v>43</v>
      </c>
      <c r="Q111" s="11" t="s">
        <v>44</v>
      </c>
      <c r="R111" s="12" t="s">
        <v>43</v>
      </c>
      <c r="S111" s="13" t="s">
        <v>44</v>
      </c>
      <c r="T111" s="14" t="s">
        <v>43</v>
      </c>
      <c r="U111" s="11" t="s">
        <v>43</v>
      </c>
      <c r="V111" s="14" t="s">
        <v>44</v>
      </c>
      <c r="W111" s="39" t="s">
        <v>106</v>
      </c>
      <c r="X111" s="39" t="s">
        <v>112</v>
      </c>
    </row>
    <row r="112" spans="1:31" ht="14.25" customHeight="1" x14ac:dyDescent="0.25">
      <c r="D112" s="5"/>
      <c r="E112"/>
      <c r="J112" s="10" t="s">
        <v>228</v>
      </c>
      <c r="K112" s="173" t="s">
        <v>43</v>
      </c>
      <c r="L112" s="11" t="s">
        <v>44</v>
      </c>
      <c r="M112" s="14" t="s">
        <v>43</v>
      </c>
      <c r="N112" s="13" t="s">
        <v>44</v>
      </c>
      <c r="O112" s="14" t="s">
        <v>43</v>
      </c>
      <c r="P112" s="11" t="s">
        <v>44</v>
      </c>
      <c r="Q112" s="11" t="s">
        <v>43</v>
      </c>
      <c r="R112" s="12" t="s">
        <v>44</v>
      </c>
      <c r="S112" s="13" t="s">
        <v>43</v>
      </c>
      <c r="T112" s="14" t="s">
        <v>44</v>
      </c>
      <c r="U112" s="11" t="s">
        <v>43</v>
      </c>
      <c r="V112" s="14" t="s">
        <v>44</v>
      </c>
      <c r="W112" s="39" t="s">
        <v>229</v>
      </c>
      <c r="X112" s="39" t="s">
        <v>348</v>
      </c>
    </row>
    <row r="113" spans="1:24" ht="14.25" customHeight="1" x14ac:dyDescent="0.25">
      <c r="D113" s="5"/>
      <c r="E113"/>
      <c r="J113" s="10" t="s">
        <v>111</v>
      </c>
      <c r="K113" s="173" t="s">
        <v>43</v>
      </c>
      <c r="L113" s="11" t="s">
        <v>43</v>
      </c>
      <c r="M113" s="14" t="s">
        <v>44</v>
      </c>
      <c r="N113" s="13" t="s">
        <v>43</v>
      </c>
      <c r="O113" s="14" t="s">
        <v>44</v>
      </c>
      <c r="P113" s="11" t="s">
        <v>43</v>
      </c>
      <c r="Q113" s="11" t="s">
        <v>44</v>
      </c>
      <c r="R113" s="12" t="s">
        <v>43</v>
      </c>
      <c r="S113" s="13" t="s">
        <v>43</v>
      </c>
      <c r="T113" s="14" t="s">
        <v>44</v>
      </c>
      <c r="U113" s="11" t="s">
        <v>43</v>
      </c>
      <c r="V113" s="14" t="s">
        <v>44</v>
      </c>
      <c r="W113" s="39" t="s">
        <v>104</v>
      </c>
      <c r="X113" s="39" t="s">
        <v>113</v>
      </c>
    </row>
    <row r="114" spans="1:24" ht="14.25" customHeight="1" x14ac:dyDescent="0.25">
      <c r="D114" s="5"/>
      <c r="E114"/>
      <c r="J114" s="10" t="s">
        <v>233</v>
      </c>
      <c r="K114" s="173" t="s">
        <v>43</v>
      </c>
      <c r="L114" s="11" t="s">
        <v>43</v>
      </c>
      <c r="M114" s="14" t="s">
        <v>44</v>
      </c>
      <c r="N114" s="13" t="s">
        <v>44</v>
      </c>
      <c r="O114" s="14" t="s">
        <v>43</v>
      </c>
      <c r="P114" s="11" t="s">
        <v>43</v>
      </c>
      <c r="Q114" s="11" t="s">
        <v>44</v>
      </c>
      <c r="R114" s="12" t="s">
        <v>43</v>
      </c>
      <c r="S114" s="13" t="s">
        <v>43</v>
      </c>
      <c r="T114" s="14" t="s">
        <v>44</v>
      </c>
      <c r="U114" s="11" t="s">
        <v>43</v>
      </c>
      <c r="V114" s="14" t="s">
        <v>44</v>
      </c>
      <c r="W114" s="39" t="s">
        <v>230</v>
      </c>
      <c r="X114" s="39" t="s">
        <v>297</v>
      </c>
    </row>
    <row r="115" spans="1:24" ht="14.25" customHeight="1" x14ac:dyDescent="0.25">
      <c r="D115" s="5"/>
      <c r="E115"/>
      <c r="J115" s="10" t="s">
        <v>226</v>
      </c>
      <c r="K115" s="173" t="s">
        <v>43</v>
      </c>
      <c r="L115" s="11" t="s">
        <v>44</v>
      </c>
      <c r="M115" s="14" t="s">
        <v>43</v>
      </c>
      <c r="N115" s="13" t="s">
        <v>43</v>
      </c>
      <c r="O115" s="14" t="s">
        <v>43</v>
      </c>
      <c r="P115" s="11" t="s">
        <v>44</v>
      </c>
      <c r="Q115" s="11" t="s">
        <v>44</v>
      </c>
      <c r="R115" s="12" t="s">
        <v>43</v>
      </c>
      <c r="S115" s="13" t="s">
        <v>44</v>
      </c>
      <c r="T115" s="14" t="s">
        <v>43</v>
      </c>
      <c r="U115" s="11" t="s">
        <v>44</v>
      </c>
      <c r="V115" s="14" t="s">
        <v>44</v>
      </c>
      <c r="W115" s="39" t="s">
        <v>227</v>
      </c>
      <c r="X115" s="39" t="s">
        <v>344</v>
      </c>
    </row>
    <row r="116" spans="1:24" ht="14.25" customHeight="1" x14ac:dyDescent="0.25">
      <c r="D116" s="5"/>
      <c r="E116"/>
      <c r="J116" s="10" t="s">
        <v>237</v>
      </c>
      <c r="K116" s="173" t="s">
        <v>43</v>
      </c>
      <c r="L116" s="11" t="s">
        <v>44</v>
      </c>
      <c r="M116" s="14" t="s">
        <v>43</v>
      </c>
      <c r="N116" s="13" t="s">
        <v>44</v>
      </c>
      <c r="O116" s="14" t="s">
        <v>43</v>
      </c>
      <c r="P116" s="11" t="s">
        <v>44</v>
      </c>
      <c r="Q116" s="11" t="s">
        <v>43</v>
      </c>
      <c r="R116" s="12" t="s">
        <v>43</v>
      </c>
      <c r="S116" s="13" t="s">
        <v>44</v>
      </c>
      <c r="T116" s="14" t="s">
        <v>43</v>
      </c>
      <c r="U116" s="11" t="s">
        <v>44</v>
      </c>
      <c r="V116" s="14" t="s">
        <v>43</v>
      </c>
      <c r="W116" s="39" t="s">
        <v>236</v>
      </c>
      <c r="X116" s="39" t="s">
        <v>349</v>
      </c>
    </row>
    <row r="117" spans="1:24" ht="14.25" customHeight="1" x14ac:dyDescent="0.25">
      <c r="D117" s="5"/>
      <c r="E117"/>
      <c r="J117" s="10" t="s">
        <v>234</v>
      </c>
      <c r="K117" s="173" t="s">
        <v>43</v>
      </c>
      <c r="L117" s="11" t="s">
        <v>43</v>
      </c>
      <c r="M117" s="14" t="s">
        <v>44</v>
      </c>
      <c r="N117" s="13" t="s">
        <v>43</v>
      </c>
      <c r="O117" s="14" t="s">
        <v>44</v>
      </c>
      <c r="P117" s="11" t="s">
        <v>43</v>
      </c>
      <c r="Q117" s="11" t="s">
        <v>43</v>
      </c>
      <c r="R117" s="12" t="s">
        <v>44</v>
      </c>
      <c r="S117" s="13" t="s">
        <v>43</v>
      </c>
      <c r="T117" s="14" t="s">
        <v>44</v>
      </c>
      <c r="U117" s="11" t="s">
        <v>43</v>
      </c>
      <c r="V117" s="14" t="s">
        <v>44</v>
      </c>
      <c r="W117" s="39" t="s">
        <v>235</v>
      </c>
      <c r="X117" s="39" t="s">
        <v>345</v>
      </c>
    </row>
    <row r="118" spans="1:24" ht="14.25" customHeight="1" x14ac:dyDescent="0.25">
      <c r="D118" s="5"/>
      <c r="E118"/>
      <c r="J118" s="10" t="s">
        <v>298</v>
      </c>
      <c r="K118" s="173" t="s">
        <v>43</v>
      </c>
      <c r="L118" s="11" t="s">
        <v>43</v>
      </c>
      <c r="M118" s="14" t="s">
        <v>44</v>
      </c>
      <c r="N118" s="13" t="s">
        <v>43</v>
      </c>
      <c r="O118" s="14" t="s">
        <v>43</v>
      </c>
      <c r="P118" s="11" t="s">
        <v>44</v>
      </c>
      <c r="Q118" s="11" t="s">
        <v>43</v>
      </c>
      <c r="R118" s="12" t="s">
        <v>43</v>
      </c>
      <c r="S118" s="13" t="s">
        <v>44</v>
      </c>
      <c r="T118" s="14" t="s">
        <v>43</v>
      </c>
      <c r="U118" s="11" t="s">
        <v>43</v>
      </c>
      <c r="V118" s="14" t="s">
        <v>44</v>
      </c>
      <c r="W118" s="39" t="s">
        <v>302</v>
      </c>
      <c r="X118" s="39" t="s">
        <v>238</v>
      </c>
    </row>
    <row r="119" spans="1:24" ht="14.25" customHeight="1" x14ac:dyDescent="0.25">
      <c r="D119" s="5"/>
      <c r="E119"/>
      <c r="J119" s="10" t="s">
        <v>299</v>
      </c>
      <c r="K119" s="173" t="s">
        <v>43</v>
      </c>
      <c r="L119" s="11" t="s">
        <v>44</v>
      </c>
      <c r="M119" s="14" t="s">
        <v>43</v>
      </c>
      <c r="N119" s="13" t="s">
        <v>43</v>
      </c>
      <c r="O119" s="14" t="s">
        <v>44</v>
      </c>
      <c r="P119" s="11" t="s">
        <v>43</v>
      </c>
      <c r="Q119" s="11" t="s">
        <v>43</v>
      </c>
      <c r="R119" s="12" t="s">
        <v>44</v>
      </c>
      <c r="S119" s="13" t="s">
        <v>43</v>
      </c>
      <c r="T119" s="14" t="s">
        <v>43</v>
      </c>
      <c r="U119" s="11" t="s">
        <v>44</v>
      </c>
      <c r="V119" s="14" t="s">
        <v>43</v>
      </c>
      <c r="W119" s="39" t="s">
        <v>300</v>
      </c>
      <c r="X119" s="39" t="s">
        <v>301</v>
      </c>
    </row>
    <row r="120" spans="1:24" ht="14.25" customHeight="1" x14ac:dyDescent="0.25">
      <c r="D120" s="5"/>
      <c r="E120"/>
      <c r="J120" s="10" t="s">
        <v>121</v>
      </c>
      <c r="K120" s="174"/>
      <c r="L120" s="77"/>
      <c r="M120" s="38"/>
      <c r="N120" s="13"/>
      <c r="O120" s="14"/>
      <c r="P120" s="11"/>
      <c r="Q120" s="11"/>
      <c r="R120" s="12"/>
      <c r="S120" s="13"/>
      <c r="T120" s="14"/>
      <c r="U120" s="11"/>
      <c r="V120" s="14"/>
      <c r="W120" s="208" t="s">
        <v>352</v>
      </c>
      <c r="X120" s="208" t="s">
        <v>352</v>
      </c>
    </row>
    <row r="121" spans="1:24" ht="14.25" customHeight="1" thickBot="1" x14ac:dyDescent="0.3">
      <c r="A121" s="155" t="s">
        <v>100</v>
      </c>
      <c r="B121" s="156" t="s">
        <v>31</v>
      </c>
      <c r="C121" s="179" t="s">
        <v>40</v>
      </c>
      <c r="D121" s="180"/>
      <c r="E121" s="179" t="s">
        <v>39</v>
      </c>
      <c r="F121" s="179"/>
      <c r="G121" s="7"/>
      <c r="H121" s="83"/>
      <c r="I121" s="35"/>
      <c r="J121" s="36" t="s">
        <v>55</v>
      </c>
      <c r="K121" s="105">
        <v>0</v>
      </c>
      <c r="L121" s="106">
        <v>1</v>
      </c>
      <c r="M121" s="106">
        <v>2</v>
      </c>
      <c r="N121" s="107">
        <v>3</v>
      </c>
      <c r="O121" s="108">
        <v>4</v>
      </c>
      <c r="P121" s="109">
        <v>5</v>
      </c>
      <c r="Q121" s="109">
        <v>6</v>
      </c>
      <c r="R121" s="108">
        <v>7</v>
      </c>
      <c r="S121" s="110">
        <v>8</v>
      </c>
      <c r="T121" s="106">
        <v>9</v>
      </c>
      <c r="U121" s="106">
        <v>10</v>
      </c>
      <c r="V121" s="106">
        <v>11</v>
      </c>
      <c r="X121" s="18"/>
    </row>
    <row r="122" spans="1:24" ht="14.25" customHeight="1" thickTop="1" x14ac:dyDescent="0.25">
      <c r="A122" s="157" t="s">
        <v>4</v>
      </c>
      <c r="B122" s="158">
        <v>37</v>
      </c>
      <c r="C122" s="159">
        <f>B122-3</f>
        <v>34</v>
      </c>
      <c r="D122" s="160" t="str">
        <f t="shared" ref="D122:D138" si="23">VLOOKUP($C122,$A$11:$B$98,2,FALSE)</f>
        <v>F#</v>
      </c>
      <c r="E122" s="148">
        <f>$B122+3</f>
        <v>40</v>
      </c>
      <c r="F122" s="161" t="str">
        <f t="shared" ref="F122:F138" si="24">VLOOKUP($E122,$A$11:$B$98,2,FALSE)</f>
        <v>C</v>
      </c>
      <c r="J122" s="2">
        <v>0</v>
      </c>
      <c r="K122" s="101" t="str">
        <f t="shared" ref="K122:K138" si="25">$A122</f>
        <v>A</v>
      </c>
      <c r="L122" s="95" t="str">
        <f t="shared" ref="L122:V131" si="26">VLOOKUP($B122+(L$121),$A$11:$B$98,2,FALSE)</f>
        <v>A#</v>
      </c>
      <c r="M122" s="93" t="str">
        <f t="shared" si="26"/>
        <v>B</v>
      </c>
      <c r="N122" s="98" t="str">
        <f t="shared" si="26"/>
        <v>C</v>
      </c>
      <c r="O122" s="99" t="str">
        <f t="shared" si="26"/>
        <v>C#</v>
      </c>
      <c r="P122" s="94" t="str">
        <f t="shared" si="26"/>
        <v>D</v>
      </c>
      <c r="Q122" s="94" t="str">
        <f t="shared" si="26"/>
        <v>D#</v>
      </c>
      <c r="R122" s="103" t="str">
        <f t="shared" si="26"/>
        <v>E</v>
      </c>
      <c r="S122" s="92" t="str">
        <f t="shared" si="26"/>
        <v>F</v>
      </c>
      <c r="T122" s="93" t="str">
        <f t="shared" si="26"/>
        <v>F#</v>
      </c>
      <c r="U122" s="92" t="str">
        <f t="shared" si="26"/>
        <v>G</v>
      </c>
      <c r="V122" s="93" t="str">
        <f t="shared" si="26"/>
        <v>G#</v>
      </c>
    </row>
    <row r="123" spans="1:24" ht="14.25" customHeight="1" x14ac:dyDescent="0.25">
      <c r="A123" s="157" t="s">
        <v>7</v>
      </c>
      <c r="B123" s="158">
        <v>38</v>
      </c>
      <c r="C123" s="159">
        <f t="shared" ref="C123:C138" si="27">B123-3</f>
        <v>35</v>
      </c>
      <c r="D123" s="160" t="str">
        <f t="shared" si="23"/>
        <v>G</v>
      </c>
      <c r="E123" s="148">
        <f t="shared" ref="E123:E138" si="28">$B123+3</f>
        <v>41</v>
      </c>
      <c r="F123" s="161" t="str">
        <f t="shared" si="24"/>
        <v>C#</v>
      </c>
      <c r="J123" s="25">
        <v>1</v>
      </c>
      <c r="K123" s="100" t="str">
        <f t="shared" si="25"/>
        <v>A#</v>
      </c>
      <c r="L123" s="91" t="str">
        <f t="shared" si="26"/>
        <v>B</v>
      </c>
      <c r="M123" s="89" t="str">
        <f t="shared" si="26"/>
        <v>C</v>
      </c>
      <c r="N123" s="96" t="str">
        <f t="shared" si="26"/>
        <v>C#</v>
      </c>
      <c r="O123" s="97" t="str">
        <f t="shared" si="26"/>
        <v>D</v>
      </c>
      <c r="P123" s="90" t="str">
        <f t="shared" si="26"/>
        <v>D#</v>
      </c>
      <c r="Q123" s="90" t="str">
        <f t="shared" si="26"/>
        <v>E</v>
      </c>
      <c r="R123" s="102" t="str">
        <f t="shared" si="26"/>
        <v>F</v>
      </c>
      <c r="S123" s="88" t="str">
        <f t="shared" si="26"/>
        <v>F#</v>
      </c>
      <c r="T123" s="89" t="str">
        <f t="shared" si="26"/>
        <v>G</v>
      </c>
      <c r="U123" s="88" t="str">
        <f t="shared" si="26"/>
        <v>G#</v>
      </c>
      <c r="V123" s="89" t="str">
        <f t="shared" si="26"/>
        <v>A</v>
      </c>
    </row>
    <row r="124" spans="1:24" ht="14.25" customHeight="1" x14ac:dyDescent="0.25">
      <c r="A124" s="157" t="s">
        <v>9</v>
      </c>
      <c r="B124" s="158">
        <v>39</v>
      </c>
      <c r="C124" s="159">
        <f t="shared" si="27"/>
        <v>36</v>
      </c>
      <c r="D124" s="160" t="str">
        <f t="shared" si="23"/>
        <v>G#</v>
      </c>
      <c r="E124" s="148">
        <f t="shared" si="28"/>
        <v>42</v>
      </c>
      <c r="F124" s="161" t="str">
        <f t="shared" si="24"/>
        <v>D</v>
      </c>
      <c r="J124" s="25">
        <v>2</v>
      </c>
      <c r="K124" s="100" t="str">
        <f t="shared" si="25"/>
        <v>B</v>
      </c>
      <c r="L124" s="91" t="str">
        <f t="shared" si="26"/>
        <v>C</v>
      </c>
      <c r="M124" s="89" t="str">
        <f t="shared" si="26"/>
        <v>C#</v>
      </c>
      <c r="N124" s="96" t="str">
        <f t="shared" si="26"/>
        <v>D</v>
      </c>
      <c r="O124" s="97" t="str">
        <f t="shared" si="26"/>
        <v>D#</v>
      </c>
      <c r="P124" s="90" t="str">
        <f t="shared" si="26"/>
        <v>E</v>
      </c>
      <c r="Q124" s="90" t="str">
        <f t="shared" si="26"/>
        <v>F</v>
      </c>
      <c r="R124" s="102" t="str">
        <f t="shared" si="26"/>
        <v>F#</v>
      </c>
      <c r="S124" s="88" t="str">
        <f t="shared" si="26"/>
        <v>G</v>
      </c>
      <c r="T124" s="89" t="str">
        <f t="shared" si="26"/>
        <v>G#</v>
      </c>
      <c r="U124" s="88" t="str">
        <f t="shared" si="26"/>
        <v>A</v>
      </c>
      <c r="V124" s="89" t="str">
        <f t="shared" si="26"/>
        <v>A#</v>
      </c>
    </row>
    <row r="125" spans="1:24" ht="14.25" customHeight="1" x14ac:dyDescent="0.25">
      <c r="A125" s="157" t="s">
        <v>10</v>
      </c>
      <c r="B125" s="158">
        <v>40</v>
      </c>
      <c r="C125" s="159">
        <f t="shared" si="27"/>
        <v>37</v>
      </c>
      <c r="D125" s="160" t="str">
        <f t="shared" si="23"/>
        <v>A</v>
      </c>
      <c r="E125" s="148">
        <f t="shared" si="28"/>
        <v>43</v>
      </c>
      <c r="F125" s="161" t="str">
        <f t="shared" si="24"/>
        <v>D#</v>
      </c>
      <c r="J125" s="25">
        <v>3</v>
      </c>
      <c r="K125" s="100" t="str">
        <f t="shared" si="25"/>
        <v>C</v>
      </c>
      <c r="L125" s="91" t="str">
        <f t="shared" si="26"/>
        <v>C#</v>
      </c>
      <c r="M125" s="89" t="str">
        <f t="shared" si="26"/>
        <v>D</v>
      </c>
      <c r="N125" s="96" t="str">
        <f t="shared" si="26"/>
        <v>D#</v>
      </c>
      <c r="O125" s="97" t="str">
        <f t="shared" si="26"/>
        <v>E</v>
      </c>
      <c r="P125" s="90" t="str">
        <f t="shared" si="26"/>
        <v>F</v>
      </c>
      <c r="Q125" s="90" t="str">
        <f t="shared" si="26"/>
        <v>F#</v>
      </c>
      <c r="R125" s="102" t="str">
        <f t="shared" si="26"/>
        <v>G</v>
      </c>
      <c r="S125" s="88" t="str">
        <f t="shared" si="26"/>
        <v>G#</v>
      </c>
      <c r="T125" s="89" t="str">
        <f t="shared" si="26"/>
        <v>A</v>
      </c>
      <c r="U125" s="88" t="str">
        <f t="shared" si="26"/>
        <v>A#</v>
      </c>
      <c r="V125" s="89" t="str">
        <f t="shared" si="26"/>
        <v>B</v>
      </c>
    </row>
    <row r="126" spans="1:24" ht="14.25" customHeight="1" x14ac:dyDescent="0.25">
      <c r="A126" s="157" t="s">
        <v>11</v>
      </c>
      <c r="B126" s="158">
        <v>41</v>
      </c>
      <c r="C126" s="159">
        <f t="shared" si="27"/>
        <v>38</v>
      </c>
      <c r="D126" s="160" t="str">
        <f t="shared" si="23"/>
        <v>A#</v>
      </c>
      <c r="E126" s="148">
        <f t="shared" si="28"/>
        <v>44</v>
      </c>
      <c r="F126" s="161" t="str">
        <f t="shared" si="24"/>
        <v>E</v>
      </c>
      <c r="J126" s="25">
        <v>4</v>
      </c>
      <c r="K126" s="100" t="str">
        <f t="shared" si="25"/>
        <v>C#</v>
      </c>
      <c r="L126" s="91" t="str">
        <f t="shared" si="26"/>
        <v>D</v>
      </c>
      <c r="M126" s="89" t="str">
        <f t="shared" si="26"/>
        <v>D#</v>
      </c>
      <c r="N126" s="96" t="str">
        <f t="shared" si="26"/>
        <v>E</v>
      </c>
      <c r="O126" s="97" t="str">
        <f t="shared" si="26"/>
        <v>F</v>
      </c>
      <c r="P126" s="90" t="str">
        <f t="shared" si="26"/>
        <v>F#</v>
      </c>
      <c r="Q126" s="90" t="str">
        <f t="shared" si="26"/>
        <v>G</v>
      </c>
      <c r="R126" s="102" t="str">
        <f t="shared" si="26"/>
        <v>G#</v>
      </c>
      <c r="S126" s="88" t="str">
        <f t="shared" si="26"/>
        <v>A</v>
      </c>
      <c r="T126" s="89" t="str">
        <f t="shared" si="26"/>
        <v>A#</v>
      </c>
      <c r="U126" s="88" t="str">
        <f t="shared" si="26"/>
        <v>B</v>
      </c>
      <c r="V126" s="89" t="str">
        <f t="shared" si="26"/>
        <v>C</v>
      </c>
    </row>
    <row r="127" spans="1:24" ht="14.25" customHeight="1" x14ac:dyDescent="0.25">
      <c r="A127" s="157" t="s">
        <v>12</v>
      </c>
      <c r="B127" s="158">
        <v>42</v>
      </c>
      <c r="C127" s="159">
        <f t="shared" si="27"/>
        <v>39</v>
      </c>
      <c r="D127" s="160" t="str">
        <f t="shared" si="23"/>
        <v>B</v>
      </c>
      <c r="E127" s="148">
        <f t="shared" si="28"/>
        <v>45</v>
      </c>
      <c r="F127" s="161" t="str">
        <f t="shared" si="24"/>
        <v>F</v>
      </c>
      <c r="J127" s="25">
        <v>5</v>
      </c>
      <c r="K127" s="100" t="str">
        <f t="shared" si="25"/>
        <v>D</v>
      </c>
      <c r="L127" s="91" t="str">
        <f t="shared" si="26"/>
        <v>D#</v>
      </c>
      <c r="M127" s="89" t="str">
        <f t="shared" si="26"/>
        <v>E</v>
      </c>
      <c r="N127" s="96" t="str">
        <f t="shared" si="26"/>
        <v>F</v>
      </c>
      <c r="O127" s="97" t="str">
        <f t="shared" si="26"/>
        <v>F#</v>
      </c>
      <c r="P127" s="90" t="str">
        <f t="shared" si="26"/>
        <v>G</v>
      </c>
      <c r="Q127" s="90" t="str">
        <f t="shared" si="26"/>
        <v>G#</v>
      </c>
      <c r="R127" s="102" t="str">
        <f t="shared" si="26"/>
        <v>A</v>
      </c>
      <c r="S127" s="88" t="str">
        <f t="shared" si="26"/>
        <v>A#</v>
      </c>
      <c r="T127" s="89" t="str">
        <f t="shared" si="26"/>
        <v>B</v>
      </c>
      <c r="U127" s="88" t="str">
        <f t="shared" si="26"/>
        <v>C</v>
      </c>
      <c r="V127" s="89" t="str">
        <f t="shared" si="26"/>
        <v>C#</v>
      </c>
    </row>
    <row r="128" spans="1:24" ht="14.25" customHeight="1" x14ac:dyDescent="0.25">
      <c r="A128" s="157" t="s">
        <v>13</v>
      </c>
      <c r="B128" s="158">
        <v>43</v>
      </c>
      <c r="C128" s="159">
        <f t="shared" si="27"/>
        <v>40</v>
      </c>
      <c r="D128" s="160" t="str">
        <f t="shared" si="23"/>
        <v>C</v>
      </c>
      <c r="E128" s="148">
        <f t="shared" si="28"/>
        <v>46</v>
      </c>
      <c r="F128" s="161" t="str">
        <f t="shared" si="24"/>
        <v>F#</v>
      </c>
      <c r="J128" s="25">
        <v>6</v>
      </c>
      <c r="K128" s="100" t="str">
        <f t="shared" si="25"/>
        <v>D#</v>
      </c>
      <c r="L128" s="91" t="str">
        <f t="shared" si="26"/>
        <v>E</v>
      </c>
      <c r="M128" s="89" t="str">
        <f t="shared" si="26"/>
        <v>F</v>
      </c>
      <c r="N128" s="96" t="str">
        <f t="shared" si="26"/>
        <v>F#</v>
      </c>
      <c r="O128" s="97" t="str">
        <f t="shared" si="26"/>
        <v>G</v>
      </c>
      <c r="P128" s="90" t="str">
        <f t="shared" si="26"/>
        <v>G#</v>
      </c>
      <c r="Q128" s="90" t="str">
        <f t="shared" si="26"/>
        <v>A</v>
      </c>
      <c r="R128" s="102" t="str">
        <f t="shared" si="26"/>
        <v>A#</v>
      </c>
      <c r="S128" s="88" t="str">
        <f t="shared" si="26"/>
        <v>B</v>
      </c>
      <c r="T128" s="89" t="str">
        <f t="shared" si="26"/>
        <v>C</v>
      </c>
      <c r="U128" s="88" t="str">
        <f t="shared" si="26"/>
        <v>C#</v>
      </c>
      <c r="V128" s="89" t="str">
        <f t="shared" si="26"/>
        <v>D</v>
      </c>
    </row>
    <row r="129" spans="1:22" ht="14.25" customHeight="1" x14ac:dyDescent="0.25">
      <c r="A129" s="157" t="s">
        <v>14</v>
      </c>
      <c r="B129" s="158">
        <v>44</v>
      </c>
      <c r="C129" s="159">
        <f t="shared" si="27"/>
        <v>41</v>
      </c>
      <c r="D129" s="160" t="str">
        <f t="shared" si="23"/>
        <v>C#</v>
      </c>
      <c r="E129" s="148">
        <f t="shared" si="28"/>
        <v>47</v>
      </c>
      <c r="F129" s="161" t="str">
        <f t="shared" si="24"/>
        <v>G</v>
      </c>
      <c r="J129" s="25">
        <v>7</v>
      </c>
      <c r="K129" s="100" t="str">
        <f t="shared" si="25"/>
        <v>E</v>
      </c>
      <c r="L129" s="91" t="str">
        <f t="shared" si="26"/>
        <v>F</v>
      </c>
      <c r="M129" s="89" t="str">
        <f t="shared" si="26"/>
        <v>F#</v>
      </c>
      <c r="N129" s="96" t="str">
        <f t="shared" si="26"/>
        <v>G</v>
      </c>
      <c r="O129" s="97" t="str">
        <f t="shared" si="26"/>
        <v>G#</v>
      </c>
      <c r="P129" s="90" t="str">
        <f t="shared" si="26"/>
        <v>A</v>
      </c>
      <c r="Q129" s="90" t="str">
        <f t="shared" si="26"/>
        <v>A#</v>
      </c>
      <c r="R129" s="102" t="str">
        <f t="shared" si="26"/>
        <v>B</v>
      </c>
      <c r="S129" s="88" t="str">
        <f t="shared" si="26"/>
        <v>C</v>
      </c>
      <c r="T129" s="89" t="str">
        <f t="shared" si="26"/>
        <v>C#</v>
      </c>
      <c r="U129" s="88" t="str">
        <f t="shared" si="26"/>
        <v>D</v>
      </c>
      <c r="V129" s="89" t="str">
        <f t="shared" si="26"/>
        <v>D#</v>
      </c>
    </row>
    <row r="130" spans="1:22" ht="14.25" customHeight="1" x14ac:dyDescent="0.25">
      <c r="A130" s="157" t="s">
        <v>16</v>
      </c>
      <c r="B130" s="158">
        <v>45</v>
      </c>
      <c r="C130" s="159">
        <f t="shared" si="27"/>
        <v>42</v>
      </c>
      <c r="D130" s="160" t="str">
        <f t="shared" si="23"/>
        <v>D</v>
      </c>
      <c r="E130" s="148">
        <f t="shared" si="28"/>
        <v>48</v>
      </c>
      <c r="F130" s="161" t="str">
        <f t="shared" si="24"/>
        <v>G#</v>
      </c>
      <c r="J130" s="25">
        <v>8</v>
      </c>
      <c r="K130" s="100" t="str">
        <f t="shared" si="25"/>
        <v>F</v>
      </c>
      <c r="L130" s="91" t="str">
        <f t="shared" si="26"/>
        <v>F#</v>
      </c>
      <c r="M130" s="89" t="str">
        <f t="shared" si="26"/>
        <v>G</v>
      </c>
      <c r="N130" s="96" t="str">
        <f t="shared" si="26"/>
        <v>G#</v>
      </c>
      <c r="O130" s="97" t="str">
        <f t="shared" si="26"/>
        <v>A</v>
      </c>
      <c r="P130" s="90" t="str">
        <f t="shared" si="26"/>
        <v>A#</v>
      </c>
      <c r="Q130" s="90" t="str">
        <f t="shared" si="26"/>
        <v>B</v>
      </c>
      <c r="R130" s="102" t="str">
        <f t="shared" si="26"/>
        <v>C</v>
      </c>
      <c r="S130" s="88" t="str">
        <f t="shared" si="26"/>
        <v>C#</v>
      </c>
      <c r="T130" s="89" t="str">
        <f t="shared" si="26"/>
        <v>D</v>
      </c>
      <c r="U130" s="88" t="str">
        <f t="shared" si="26"/>
        <v>D#</v>
      </c>
      <c r="V130" s="89" t="str">
        <f t="shared" si="26"/>
        <v>E</v>
      </c>
    </row>
    <row r="131" spans="1:22" ht="14.25" customHeight="1" x14ac:dyDescent="0.25">
      <c r="A131" s="157" t="s">
        <v>17</v>
      </c>
      <c r="B131" s="158">
        <v>46</v>
      </c>
      <c r="C131" s="159">
        <f t="shared" si="27"/>
        <v>43</v>
      </c>
      <c r="D131" s="160" t="str">
        <f t="shared" si="23"/>
        <v>D#</v>
      </c>
      <c r="E131" s="148">
        <f t="shared" si="28"/>
        <v>49</v>
      </c>
      <c r="F131" s="161" t="str">
        <f t="shared" si="24"/>
        <v>A</v>
      </c>
      <c r="J131" s="25">
        <v>9</v>
      </c>
      <c r="K131" s="100" t="str">
        <f t="shared" si="25"/>
        <v>F#</v>
      </c>
      <c r="L131" s="91" t="str">
        <f t="shared" si="26"/>
        <v>G</v>
      </c>
      <c r="M131" s="89" t="str">
        <f t="shared" si="26"/>
        <v>G#</v>
      </c>
      <c r="N131" s="96" t="str">
        <f t="shared" si="26"/>
        <v>A</v>
      </c>
      <c r="O131" s="97" t="str">
        <f t="shared" si="26"/>
        <v>A#</v>
      </c>
      <c r="P131" s="90" t="str">
        <f t="shared" si="26"/>
        <v>B</v>
      </c>
      <c r="Q131" s="90" t="str">
        <f t="shared" si="26"/>
        <v>C</v>
      </c>
      <c r="R131" s="102" t="str">
        <f t="shared" si="26"/>
        <v>C#</v>
      </c>
      <c r="S131" s="88" t="str">
        <f t="shared" si="26"/>
        <v>D</v>
      </c>
      <c r="T131" s="89" t="str">
        <f t="shared" si="26"/>
        <v>D#</v>
      </c>
      <c r="U131" s="88" t="str">
        <f t="shared" si="26"/>
        <v>E</v>
      </c>
      <c r="V131" s="89" t="str">
        <f t="shared" si="26"/>
        <v>F</v>
      </c>
    </row>
    <row r="132" spans="1:22" ht="14.25" customHeight="1" x14ac:dyDescent="0.25">
      <c r="A132" s="157" t="s">
        <v>18</v>
      </c>
      <c r="B132" s="158">
        <v>47</v>
      </c>
      <c r="C132" s="159">
        <f t="shared" si="27"/>
        <v>44</v>
      </c>
      <c r="D132" s="160" t="str">
        <f t="shared" si="23"/>
        <v>E</v>
      </c>
      <c r="E132" s="148">
        <f t="shared" si="28"/>
        <v>50</v>
      </c>
      <c r="F132" s="161" t="str">
        <f t="shared" si="24"/>
        <v>A#</v>
      </c>
      <c r="J132" s="25">
        <v>10</v>
      </c>
      <c r="K132" s="100" t="str">
        <f t="shared" si="25"/>
        <v>G</v>
      </c>
      <c r="L132" s="91" t="str">
        <f t="shared" ref="L132:V138" si="29">VLOOKUP($B132+(L$121),$A$11:$B$98,2,FALSE)</f>
        <v>G#</v>
      </c>
      <c r="M132" s="89" t="str">
        <f t="shared" si="29"/>
        <v>A</v>
      </c>
      <c r="N132" s="96" t="str">
        <f t="shared" si="29"/>
        <v>A#</v>
      </c>
      <c r="O132" s="97" t="str">
        <f t="shared" si="29"/>
        <v>B</v>
      </c>
      <c r="P132" s="90" t="str">
        <f t="shared" si="29"/>
        <v>C</v>
      </c>
      <c r="Q132" s="90" t="str">
        <f t="shared" si="29"/>
        <v>C#</v>
      </c>
      <c r="R132" s="102" t="str">
        <f t="shared" si="29"/>
        <v>D</v>
      </c>
      <c r="S132" s="88" t="str">
        <f t="shared" si="29"/>
        <v>D#</v>
      </c>
      <c r="T132" s="89" t="str">
        <f t="shared" si="29"/>
        <v>E</v>
      </c>
      <c r="U132" s="88" t="str">
        <f t="shared" si="29"/>
        <v>F</v>
      </c>
      <c r="V132" s="89" t="str">
        <f t="shared" si="29"/>
        <v>F#</v>
      </c>
    </row>
    <row r="133" spans="1:22" ht="14.25" customHeight="1" thickBot="1" x14ac:dyDescent="0.3">
      <c r="A133" s="137" t="s">
        <v>19</v>
      </c>
      <c r="B133" s="144">
        <v>48</v>
      </c>
      <c r="C133" s="159">
        <f t="shared" si="27"/>
        <v>45</v>
      </c>
      <c r="D133" s="162" t="str">
        <f t="shared" si="23"/>
        <v>F</v>
      </c>
      <c r="E133" s="159">
        <f t="shared" si="28"/>
        <v>51</v>
      </c>
      <c r="F133" s="163" t="str">
        <f t="shared" si="24"/>
        <v>B</v>
      </c>
      <c r="G133" s="8"/>
      <c r="H133" s="111"/>
      <c r="I133" s="112"/>
      <c r="J133" s="35">
        <v>11</v>
      </c>
      <c r="K133" s="113" t="str">
        <f t="shared" si="25"/>
        <v>G#</v>
      </c>
      <c r="L133" s="114" t="str">
        <f t="shared" si="29"/>
        <v>A</v>
      </c>
      <c r="M133" s="115" t="str">
        <f t="shared" si="29"/>
        <v>A#</v>
      </c>
      <c r="N133" s="116" t="str">
        <f t="shared" si="29"/>
        <v>B</v>
      </c>
      <c r="O133" s="117" t="str">
        <f t="shared" si="29"/>
        <v>C</v>
      </c>
      <c r="P133" s="118" t="str">
        <f t="shared" si="29"/>
        <v>C#</v>
      </c>
      <c r="Q133" s="118" t="str">
        <f t="shared" si="29"/>
        <v>D</v>
      </c>
      <c r="R133" s="119" t="str">
        <f t="shared" si="29"/>
        <v>D#</v>
      </c>
      <c r="S133" s="120" t="str">
        <f t="shared" si="29"/>
        <v>E</v>
      </c>
      <c r="T133" s="115" t="str">
        <f t="shared" si="29"/>
        <v>F</v>
      </c>
      <c r="U133" s="120" t="str">
        <f t="shared" si="29"/>
        <v>F#</v>
      </c>
      <c r="V133" s="115" t="str">
        <f t="shared" si="29"/>
        <v>G</v>
      </c>
    </row>
    <row r="134" spans="1:22" ht="14.25" customHeight="1" thickTop="1" x14ac:dyDescent="0.25">
      <c r="A134" s="157" t="s">
        <v>34</v>
      </c>
      <c r="B134" s="158">
        <v>46</v>
      </c>
      <c r="C134" s="159">
        <f t="shared" si="27"/>
        <v>43</v>
      </c>
      <c r="D134" s="160" t="str">
        <f t="shared" si="23"/>
        <v>D#</v>
      </c>
      <c r="E134" s="148">
        <f t="shared" si="28"/>
        <v>49</v>
      </c>
      <c r="F134" s="161" t="str">
        <f t="shared" si="24"/>
        <v>A</v>
      </c>
      <c r="G134" s="123"/>
      <c r="J134" s="2">
        <f>J131</f>
        <v>9</v>
      </c>
      <c r="K134" s="101" t="str">
        <f t="shared" si="25"/>
        <v>Gb</v>
      </c>
      <c r="L134" s="95" t="str">
        <f t="shared" si="29"/>
        <v>G</v>
      </c>
      <c r="M134" s="93" t="str">
        <f t="shared" si="29"/>
        <v>G#</v>
      </c>
      <c r="N134" s="98" t="str">
        <f t="shared" si="29"/>
        <v>A</v>
      </c>
      <c r="O134" s="99" t="str">
        <f t="shared" si="29"/>
        <v>A#</v>
      </c>
      <c r="P134" s="94" t="str">
        <f t="shared" si="29"/>
        <v>B</v>
      </c>
      <c r="Q134" s="94" t="str">
        <f t="shared" si="29"/>
        <v>C</v>
      </c>
      <c r="R134" s="103" t="str">
        <f t="shared" si="29"/>
        <v>C#</v>
      </c>
      <c r="S134" s="92" t="str">
        <f t="shared" si="29"/>
        <v>D</v>
      </c>
      <c r="T134" s="93" t="str">
        <f t="shared" si="29"/>
        <v>D#</v>
      </c>
      <c r="U134" s="92" t="str">
        <f t="shared" si="29"/>
        <v>E</v>
      </c>
      <c r="V134" s="93" t="str">
        <f t="shared" si="29"/>
        <v>F</v>
      </c>
    </row>
    <row r="135" spans="1:22" ht="14.25" customHeight="1" x14ac:dyDescent="0.25">
      <c r="A135" s="157" t="s">
        <v>35</v>
      </c>
      <c r="B135" s="158">
        <v>41</v>
      </c>
      <c r="C135" s="159">
        <f t="shared" si="27"/>
        <v>38</v>
      </c>
      <c r="D135" s="160" t="str">
        <f t="shared" si="23"/>
        <v>A#</v>
      </c>
      <c r="E135" s="148">
        <f t="shared" si="28"/>
        <v>44</v>
      </c>
      <c r="F135" s="161" t="str">
        <f t="shared" si="24"/>
        <v>E</v>
      </c>
      <c r="G135" s="123"/>
      <c r="J135" s="25">
        <v>4</v>
      </c>
      <c r="K135" s="100" t="str">
        <f t="shared" si="25"/>
        <v>Db</v>
      </c>
      <c r="L135" s="91" t="str">
        <f t="shared" si="29"/>
        <v>D</v>
      </c>
      <c r="M135" s="89" t="str">
        <f t="shared" si="29"/>
        <v>D#</v>
      </c>
      <c r="N135" s="96" t="str">
        <f t="shared" si="29"/>
        <v>E</v>
      </c>
      <c r="O135" s="97" t="str">
        <f t="shared" si="29"/>
        <v>F</v>
      </c>
      <c r="P135" s="90" t="str">
        <f t="shared" si="29"/>
        <v>F#</v>
      </c>
      <c r="Q135" s="90" t="str">
        <f t="shared" si="29"/>
        <v>G</v>
      </c>
      <c r="R135" s="102" t="str">
        <f t="shared" si="29"/>
        <v>G#</v>
      </c>
      <c r="S135" s="88" t="str">
        <f t="shared" si="29"/>
        <v>A</v>
      </c>
      <c r="T135" s="89" t="str">
        <f t="shared" si="29"/>
        <v>A#</v>
      </c>
      <c r="U135" s="88" t="str">
        <f t="shared" si="29"/>
        <v>B</v>
      </c>
      <c r="V135" s="89" t="str">
        <f t="shared" si="29"/>
        <v>C</v>
      </c>
    </row>
    <row r="136" spans="1:22" ht="14.25" customHeight="1" x14ac:dyDescent="0.25">
      <c r="A136" s="157" t="s">
        <v>36</v>
      </c>
      <c r="B136" s="158">
        <v>48</v>
      </c>
      <c r="C136" s="159">
        <f t="shared" si="27"/>
        <v>45</v>
      </c>
      <c r="D136" s="160" t="str">
        <f t="shared" si="23"/>
        <v>F</v>
      </c>
      <c r="E136" s="148">
        <f t="shared" si="28"/>
        <v>51</v>
      </c>
      <c r="F136" s="161" t="str">
        <f t="shared" si="24"/>
        <v>B</v>
      </c>
      <c r="G136" s="123"/>
      <c r="J136" s="25">
        <f>J133</f>
        <v>11</v>
      </c>
      <c r="K136" s="100" t="str">
        <f t="shared" si="25"/>
        <v>Ab</v>
      </c>
      <c r="L136" s="91" t="str">
        <f t="shared" si="29"/>
        <v>A</v>
      </c>
      <c r="M136" s="89" t="str">
        <f t="shared" si="29"/>
        <v>A#</v>
      </c>
      <c r="N136" s="96" t="str">
        <f t="shared" si="29"/>
        <v>B</v>
      </c>
      <c r="O136" s="97" t="str">
        <f t="shared" si="29"/>
        <v>C</v>
      </c>
      <c r="P136" s="90" t="str">
        <f t="shared" si="29"/>
        <v>C#</v>
      </c>
      <c r="Q136" s="90" t="str">
        <f t="shared" si="29"/>
        <v>D</v>
      </c>
      <c r="R136" s="102" t="str">
        <f t="shared" si="29"/>
        <v>D#</v>
      </c>
      <c r="S136" s="88" t="str">
        <f t="shared" si="29"/>
        <v>E</v>
      </c>
      <c r="T136" s="89" t="str">
        <f t="shared" si="29"/>
        <v>F</v>
      </c>
      <c r="U136" s="88" t="str">
        <f t="shared" si="29"/>
        <v>F#</v>
      </c>
      <c r="V136" s="89" t="str">
        <f t="shared" si="29"/>
        <v>G</v>
      </c>
    </row>
    <row r="137" spans="1:22" ht="14.25" customHeight="1" x14ac:dyDescent="0.25">
      <c r="A137" s="157" t="s">
        <v>38</v>
      </c>
      <c r="B137" s="158">
        <v>43</v>
      </c>
      <c r="C137" s="159">
        <f t="shared" si="27"/>
        <v>40</v>
      </c>
      <c r="D137" s="160" t="str">
        <f t="shared" si="23"/>
        <v>C</v>
      </c>
      <c r="E137" s="148">
        <f t="shared" si="28"/>
        <v>46</v>
      </c>
      <c r="F137" s="161" t="str">
        <f t="shared" si="24"/>
        <v>F#</v>
      </c>
      <c r="G137" s="123"/>
      <c r="J137" s="25">
        <f>J128</f>
        <v>6</v>
      </c>
      <c r="K137" s="100" t="str">
        <f t="shared" si="25"/>
        <v>Eb</v>
      </c>
      <c r="L137" s="91" t="str">
        <f t="shared" si="29"/>
        <v>E</v>
      </c>
      <c r="M137" s="89" t="str">
        <f t="shared" si="29"/>
        <v>F</v>
      </c>
      <c r="N137" s="96" t="str">
        <f t="shared" si="29"/>
        <v>F#</v>
      </c>
      <c r="O137" s="97" t="str">
        <f t="shared" si="29"/>
        <v>G</v>
      </c>
      <c r="P137" s="90" t="str">
        <f t="shared" si="29"/>
        <v>G#</v>
      </c>
      <c r="Q137" s="90" t="str">
        <f t="shared" si="29"/>
        <v>A</v>
      </c>
      <c r="R137" s="102" t="str">
        <f t="shared" si="29"/>
        <v>A#</v>
      </c>
      <c r="S137" s="88" t="str">
        <f t="shared" si="29"/>
        <v>B</v>
      </c>
      <c r="T137" s="89" t="str">
        <f t="shared" si="29"/>
        <v>C</v>
      </c>
      <c r="U137" s="88" t="str">
        <f t="shared" si="29"/>
        <v>C#</v>
      </c>
      <c r="V137" s="89" t="str">
        <f t="shared" si="29"/>
        <v>D</v>
      </c>
    </row>
    <row r="138" spans="1:22" ht="14.25" customHeight="1" x14ac:dyDescent="0.25">
      <c r="A138" s="157" t="s">
        <v>37</v>
      </c>
      <c r="B138" s="158">
        <v>38</v>
      </c>
      <c r="C138" s="159">
        <f t="shared" si="27"/>
        <v>35</v>
      </c>
      <c r="D138" s="160" t="str">
        <f t="shared" si="23"/>
        <v>G</v>
      </c>
      <c r="E138" s="148">
        <f t="shared" si="28"/>
        <v>41</v>
      </c>
      <c r="F138" s="161" t="str">
        <f t="shared" si="24"/>
        <v>C#</v>
      </c>
      <c r="G138" s="123"/>
      <c r="J138" s="2">
        <f>J123</f>
        <v>1</v>
      </c>
      <c r="K138" s="101" t="str">
        <f t="shared" si="25"/>
        <v>Bb</v>
      </c>
      <c r="L138" s="95" t="str">
        <f t="shared" si="29"/>
        <v>B</v>
      </c>
      <c r="M138" s="93" t="str">
        <f t="shared" si="29"/>
        <v>C</v>
      </c>
      <c r="N138" s="98" t="str">
        <f t="shared" si="29"/>
        <v>C#</v>
      </c>
      <c r="O138" s="99" t="str">
        <f t="shared" si="29"/>
        <v>D</v>
      </c>
      <c r="P138" s="94" t="str">
        <f t="shared" si="29"/>
        <v>D#</v>
      </c>
      <c r="Q138" s="94" t="str">
        <f t="shared" si="29"/>
        <v>E</v>
      </c>
      <c r="R138" s="103" t="str">
        <f t="shared" si="29"/>
        <v>F</v>
      </c>
      <c r="S138" s="92" t="str">
        <f t="shared" si="29"/>
        <v>F#</v>
      </c>
      <c r="T138" s="93" t="str">
        <f t="shared" si="29"/>
        <v>G</v>
      </c>
      <c r="U138" s="92" t="str">
        <f t="shared" si="29"/>
        <v>G#</v>
      </c>
      <c r="V138" s="93" t="str">
        <f t="shared" si="29"/>
        <v>A</v>
      </c>
    </row>
    <row r="140" spans="1:22" ht="15.75" thickBot="1" x14ac:dyDescent="0.3">
      <c r="A140" s="146" t="s">
        <v>192</v>
      </c>
      <c r="B140" s="147"/>
    </row>
    <row r="141" spans="1:22" x14ac:dyDescent="0.25">
      <c r="A141" s="18" t="s">
        <v>132</v>
      </c>
      <c r="B141" s="148" t="s">
        <v>127</v>
      </c>
    </row>
    <row r="142" spans="1:22" x14ac:dyDescent="0.25">
      <c r="A142" s="18" t="s">
        <v>195</v>
      </c>
      <c r="B142" s="148" t="s">
        <v>127</v>
      </c>
    </row>
    <row r="143" spans="1:22" x14ac:dyDescent="0.25">
      <c r="A143" s="18" t="s">
        <v>239</v>
      </c>
      <c r="B143" s="148" t="s">
        <v>127</v>
      </c>
    </row>
    <row r="144" spans="1:22" x14ac:dyDescent="0.25">
      <c r="A144" s="18" t="s">
        <v>133</v>
      </c>
      <c r="B144" s="148" t="s">
        <v>127</v>
      </c>
    </row>
    <row r="145" spans="1:2" x14ac:dyDescent="0.25">
      <c r="A145" s="18" t="s">
        <v>140</v>
      </c>
      <c r="B145" s="148" t="s">
        <v>127</v>
      </c>
    </row>
    <row r="146" spans="1:2" x14ac:dyDescent="0.25">
      <c r="A146" s="18" t="s">
        <v>139</v>
      </c>
      <c r="B146" s="148" t="s">
        <v>127</v>
      </c>
    </row>
    <row r="147" spans="1:2" x14ac:dyDescent="0.25">
      <c r="A147" s="18" t="s">
        <v>138</v>
      </c>
      <c r="B147" s="148" t="s">
        <v>127</v>
      </c>
    </row>
    <row r="148" spans="1:2" x14ac:dyDescent="0.25">
      <c r="A148" s="18" t="s">
        <v>137</v>
      </c>
      <c r="B148" s="148" t="s">
        <v>127</v>
      </c>
    </row>
    <row r="149" spans="1:2" x14ac:dyDescent="0.25">
      <c r="A149" s="18" t="s">
        <v>135</v>
      </c>
      <c r="B149" s="148" t="s">
        <v>127</v>
      </c>
    </row>
    <row r="150" spans="1:2" x14ac:dyDescent="0.25">
      <c r="A150" s="18" t="s">
        <v>134</v>
      </c>
      <c r="B150" s="148" t="s">
        <v>127</v>
      </c>
    </row>
    <row r="151" spans="1:2" x14ac:dyDescent="0.25">
      <c r="A151" s="18" t="s">
        <v>240</v>
      </c>
      <c r="B151" s="148" t="s">
        <v>127</v>
      </c>
    </row>
    <row r="152" spans="1:2" x14ac:dyDescent="0.25">
      <c r="A152" s="18" t="s">
        <v>136</v>
      </c>
      <c r="B152" s="148" t="s">
        <v>127</v>
      </c>
    </row>
    <row r="153" spans="1:2" x14ac:dyDescent="0.25">
      <c r="A153" s="18" t="s">
        <v>241</v>
      </c>
      <c r="B153" s="148" t="s">
        <v>127</v>
      </c>
    </row>
    <row r="154" spans="1:2" x14ac:dyDescent="0.25">
      <c r="A154" s="18" t="s">
        <v>242</v>
      </c>
      <c r="B154" s="148" t="s">
        <v>127</v>
      </c>
    </row>
    <row r="155" spans="1:2" x14ac:dyDescent="0.25">
      <c r="A155" s="18" t="s">
        <v>243</v>
      </c>
      <c r="B155" s="148" t="s">
        <v>127</v>
      </c>
    </row>
    <row r="156" spans="1:2" x14ac:dyDescent="0.25">
      <c r="A156" s="18" t="s">
        <v>244</v>
      </c>
      <c r="B156" s="148" t="s">
        <v>127</v>
      </c>
    </row>
    <row r="157" spans="1:2" x14ac:dyDescent="0.25">
      <c r="A157" s="18" t="s">
        <v>303</v>
      </c>
      <c r="B157" s="148" t="s">
        <v>127</v>
      </c>
    </row>
    <row r="158" spans="1:2" x14ac:dyDescent="0.25">
      <c r="A158" s="18" t="s">
        <v>304</v>
      </c>
      <c r="B158" s="148" t="s">
        <v>127</v>
      </c>
    </row>
    <row r="159" spans="1:2" x14ac:dyDescent="0.25">
      <c r="A159" s="18" t="s">
        <v>141</v>
      </c>
      <c r="B159" s="148" t="s">
        <v>127</v>
      </c>
    </row>
    <row r="160" spans="1:2" x14ac:dyDescent="0.25">
      <c r="A160" s="18" t="s">
        <v>196</v>
      </c>
      <c r="B160" s="148" t="s">
        <v>127</v>
      </c>
    </row>
    <row r="161" spans="1:2" x14ac:dyDescent="0.25">
      <c r="A161" s="18" t="s">
        <v>245</v>
      </c>
      <c r="B161" s="148" t="s">
        <v>127</v>
      </c>
    </row>
    <row r="162" spans="1:2" x14ac:dyDescent="0.25">
      <c r="A162" s="18" t="s">
        <v>142</v>
      </c>
      <c r="B162" s="148" t="s">
        <v>127</v>
      </c>
    </row>
    <row r="163" spans="1:2" x14ac:dyDescent="0.25">
      <c r="A163" s="18" t="s">
        <v>149</v>
      </c>
      <c r="B163" s="148" t="s">
        <v>127</v>
      </c>
    </row>
    <row r="164" spans="1:2" x14ac:dyDescent="0.25">
      <c r="A164" s="18" t="s">
        <v>148</v>
      </c>
      <c r="B164" s="148" t="s">
        <v>127</v>
      </c>
    </row>
    <row r="165" spans="1:2" x14ac:dyDescent="0.25">
      <c r="A165" s="18" t="s">
        <v>147</v>
      </c>
      <c r="B165" s="148" t="s">
        <v>127</v>
      </c>
    </row>
    <row r="166" spans="1:2" x14ac:dyDescent="0.25">
      <c r="A166" s="18" t="s">
        <v>146</v>
      </c>
      <c r="B166" s="148" t="s">
        <v>127</v>
      </c>
    </row>
    <row r="167" spans="1:2" x14ac:dyDescent="0.25">
      <c r="A167" s="18" t="s">
        <v>144</v>
      </c>
      <c r="B167" s="148" t="s">
        <v>127</v>
      </c>
    </row>
    <row r="168" spans="1:2" x14ac:dyDescent="0.25">
      <c r="A168" s="18" t="s">
        <v>143</v>
      </c>
      <c r="B168" s="148" t="s">
        <v>127</v>
      </c>
    </row>
    <row r="169" spans="1:2" x14ac:dyDescent="0.25">
      <c r="A169" s="18" t="s">
        <v>246</v>
      </c>
      <c r="B169" s="148" t="s">
        <v>127</v>
      </c>
    </row>
    <row r="170" spans="1:2" x14ac:dyDescent="0.25">
      <c r="A170" s="18" t="s">
        <v>145</v>
      </c>
      <c r="B170" s="148" t="s">
        <v>127</v>
      </c>
    </row>
    <row r="171" spans="1:2" x14ac:dyDescent="0.25">
      <c r="A171" s="18" t="s">
        <v>247</v>
      </c>
      <c r="B171" s="148" t="s">
        <v>127</v>
      </c>
    </row>
    <row r="172" spans="1:2" x14ac:dyDescent="0.25">
      <c r="A172" s="18" t="s">
        <v>248</v>
      </c>
      <c r="B172" s="148" t="s">
        <v>127</v>
      </c>
    </row>
    <row r="173" spans="1:2" x14ac:dyDescent="0.25">
      <c r="A173" s="18" t="s">
        <v>249</v>
      </c>
      <c r="B173" s="148" t="s">
        <v>127</v>
      </c>
    </row>
    <row r="174" spans="1:2" x14ac:dyDescent="0.25">
      <c r="A174" s="18" t="s">
        <v>250</v>
      </c>
      <c r="B174" s="148" t="s">
        <v>127</v>
      </c>
    </row>
    <row r="175" spans="1:2" x14ac:dyDescent="0.25">
      <c r="A175" s="18" t="s">
        <v>305</v>
      </c>
      <c r="B175" s="148" t="s">
        <v>127</v>
      </c>
    </row>
    <row r="176" spans="1:2" x14ac:dyDescent="0.25">
      <c r="A176" s="18" t="s">
        <v>306</v>
      </c>
      <c r="B176" s="148" t="s">
        <v>127</v>
      </c>
    </row>
    <row r="177" spans="1:2" x14ac:dyDescent="0.25">
      <c r="A177" s="18" t="s">
        <v>150</v>
      </c>
      <c r="B177" s="148" t="s">
        <v>127</v>
      </c>
    </row>
    <row r="178" spans="1:2" x14ac:dyDescent="0.25">
      <c r="A178" s="18" t="s">
        <v>197</v>
      </c>
      <c r="B178" s="148" t="s">
        <v>127</v>
      </c>
    </row>
    <row r="179" spans="1:2" x14ac:dyDescent="0.25">
      <c r="A179" s="18" t="s">
        <v>251</v>
      </c>
      <c r="B179" s="148" t="s">
        <v>127</v>
      </c>
    </row>
    <row r="180" spans="1:2" x14ac:dyDescent="0.25">
      <c r="A180" s="18" t="s">
        <v>151</v>
      </c>
      <c r="B180" s="148" t="s">
        <v>127</v>
      </c>
    </row>
    <row r="181" spans="1:2" x14ac:dyDescent="0.25">
      <c r="A181" s="18" t="s">
        <v>158</v>
      </c>
      <c r="B181" s="148" t="s">
        <v>127</v>
      </c>
    </row>
    <row r="182" spans="1:2" x14ac:dyDescent="0.25">
      <c r="A182" s="18" t="s">
        <v>157</v>
      </c>
      <c r="B182" s="148" t="s">
        <v>127</v>
      </c>
    </row>
    <row r="183" spans="1:2" x14ac:dyDescent="0.25">
      <c r="A183" s="18" t="s">
        <v>156</v>
      </c>
      <c r="B183" s="148" t="s">
        <v>127</v>
      </c>
    </row>
    <row r="184" spans="1:2" x14ac:dyDescent="0.25">
      <c r="A184" s="18" t="s">
        <v>155</v>
      </c>
      <c r="B184" s="148" t="s">
        <v>127</v>
      </c>
    </row>
    <row r="185" spans="1:2" x14ac:dyDescent="0.25">
      <c r="A185" s="18" t="s">
        <v>153</v>
      </c>
      <c r="B185" s="148" t="s">
        <v>127</v>
      </c>
    </row>
    <row r="186" spans="1:2" x14ac:dyDescent="0.25">
      <c r="A186" s="18" t="s">
        <v>152</v>
      </c>
      <c r="B186" s="148" t="s">
        <v>127</v>
      </c>
    </row>
    <row r="187" spans="1:2" x14ac:dyDescent="0.25">
      <c r="A187" s="18" t="s">
        <v>252</v>
      </c>
      <c r="B187" s="148" t="s">
        <v>127</v>
      </c>
    </row>
    <row r="188" spans="1:2" x14ac:dyDescent="0.25">
      <c r="A188" s="18" t="s">
        <v>154</v>
      </c>
      <c r="B188" s="148" t="s">
        <v>127</v>
      </c>
    </row>
    <row r="189" spans="1:2" x14ac:dyDescent="0.25">
      <c r="A189" s="18" t="s">
        <v>253</v>
      </c>
      <c r="B189" s="148" t="s">
        <v>127</v>
      </c>
    </row>
    <row r="190" spans="1:2" x14ac:dyDescent="0.25">
      <c r="A190" s="18" t="s">
        <v>254</v>
      </c>
      <c r="B190" s="148" t="s">
        <v>127</v>
      </c>
    </row>
    <row r="191" spans="1:2" x14ac:dyDescent="0.25">
      <c r="A191" s="18" t="s">
        <v>255</v>
      </c>
      <c r="B191" s="148" t="s">
        <v>127</v>
      </c>
    </row>
    <row r="192" spans="1:2" x14ac:dyDescent="0.25">
      <c r="A192" s="18" t="s">
        <v>256</v>
      </c>
      <c r="B192" s="148" t="s">
        <v>127</v>
      </c>
    </row>
    <row r="193" spans="1:2" x14ac:dyDescent="0.25">
      <c r="A193" s="18" t="s">
        <v>307</v>
      </c>
      <c r="B193" s="148" t="s">
        <v>127</v>
      </c>
    </row>
    <row r="194" spans="1:2" x14ac:dyDescent="0.25">
      <c r="A194" s="18" t="s">
        <v>308</v>
      </c>
      <c r="B194" s="148" t="s">
        <v>127</v>
      </c>
    </row>
    <row r="195" spans="1:2" x14ac:dyDescent="0.25">
      <c r="A195" s="18" t="s">
        <v>159</v>
      </c>
      <c r="B195" s="148" t="s">
        <v>127</v>
      </c>
    </row>
    <row r="196" spans="1:2" x14ac:dyDescent="0.25">
      <c r="A196" s="18" t="s">
        <v>198</v>
      </c>
      <c r="B196" s="148" t="s">
        <v>127</v>
      </c>
    </row>
    <row r="197" spans="1:2" x14ac:dyDescent="0.25">
      <c r="A197" s="18" t="s">
        <v>257</v>
      </c>
      <c r="B197" s="148" t="s">
        <v>127</v>
      </c>
    </row>
    <row r="198" spans="1:2" x14ac:dyDescent="0.25">
      <c r="A198" s="18" t="s">
        <v>160</v>
      </c>
      <c r="B198" s="148" t="s">
        <v>127</v>
      </c>
    </row>
    <row r="199" spans="1:2" x14ac:dyDescent="0.25">
      <c r="A199" s="18" t="s">
        <v>167</v>
      </c>
      <c r="B199" s="148" t="s">
        <v>127</v>
      </c>
    </row>
    <row r="200" spans="1:2" x14ac:dyDescent="0.25">
      <c r="A200" s="18" t="s">
        <v>166</v>
      </c>
      <c r="B200" s="148" t="s">
        <v>127</v>
      </c>
    </row>
    <row r="201" spans="1:2" x14ac:dyDescent="0.25">
      <c r="A201" s="18" t="s">
        <v>165</v>
      </c>
      <c r="B201" s="148" t="s">
        <v>127</v>
      </c>
    </row>
    <row r="202" spans="1:2" x14ac:dyDescent="0.25">
      <c r="A202" s="18" t="s">
        <v>164</v>
      </c>
      <c r="B202" s="148" t="s">
        <v>127</v>
      </c>
    </row>
    <row r="203" spans="1:2" x14ac:dyDescent="0.25">
      <c r="A203" s="18" t="s">
        <v>162</v>
      </c>
      <c r="B203" s="148" t="s">
        <v>127</v>
      </c>
    </row>
    <row r="204" spans="1:2" x14ac:dyDescent="0.25">
      <c r="A204" s="18" t="s">
        <v>161</v>
      </c>
      <c r="B204" s="148" t="s">
        <v>127</v>
      </c>
    </row>
    <row r="205" spans="1:2" x14ac:dyDescent="0.25">
      <c r="A205" s="18" t="s">
        <v>258</v>
      </c>
      <c r="B205" s="148" t="s">
        <v>127</v>
      </c>
    </row>
    <row r="206" spans="1:2" x14ac:dyDescent="0.25">
      <c r="A206" s="18" t="s">
        <v>163</v>
      </c>
      <c r="B206" s="148" t="s">
        <v>127</v>
      </c>
    </row>
    <row r="207" spans="1:2" x14ac:dyDescent="0.25">
      <c r="A207" s="18" t="s">
        <v>259</v>
      </c>
      <c r="B207" s="148" t="s">
        <v>127</v>
      </c>
    </row>
    <row r="208" spans="1:2" x14ac:dyDescent="0.25">
      <c r="A208" s="18" t="s">
        <v>260</v>
      </c>
      <c r="B208" s="148" t="s">
        <v>127</v>
      </c>
    </row>
    <row r="209" spans="1:2" x14ac:dyDescent="0.25">
      <c r="A209" s="18" t="s">
        <v>261</v>
      </c>
      <c r="B209" s="148" t="s">
        <v>127</v>
      </c>
    </row>
    <row r="210" spans="1:2" x14ac:dyDescent="0.25">
      <c r="A210" s="18" t="s">
        <v>262</v>
      </c>
      <c r="B210" s="148" t="s">
        <v>127</v>
      </c>
    </row>
    <row r="211" spans="1:2" x14ac:dyDescent="0.25">
      <c r="A211" s="18" t="s">
        <v>309</v>
      </c>
      <c r="B211" s="148" t="s">
        <v>127</v>
      </c>
    </row>
    <row r="212" spans="1:2" x14ac:dyDescent="0.25">
      <c r="A212" s="18" t="s">
        <v>310</v>
      </c>
      <c r="B212" s="148" t="s">
        <v>127</v>
      </c>
    </row>
    <row r="213" spans="1:2" x14ac:dyDescent="0.25">
      <c r="A213" s="18" t="s">
        <v>168</v>
      </c>
      <c r="B213" s="148" t="s">
        <v>127</v>
      </c>
    </row>
    <row r="214" spans="1:2" x14ac:dyDescent="0.25">
      <c r="A214" s="18" t="s">
        <v>199</v>
      </c>
      <c r="B214" s="148" t="s">
        <v>127</v>
      </c>
    </row>
    <row r="215" spans="1:2" x14ac:dyDescent="0.25">
      <c r="A215" s="18" t="s">
        <v>263</v>
      </c>
      <c r="B215" s="148" t="s">
        <v>127</v>
      </c>
    </row>
    <row r="216" spans="1:2" x14ac:dyDescent="0.25">
      <c r="A216" s="18" t="s">
        <v>169</v>
      </c>
      <c r="B216" s="148" t="s">
        <v>127</v>
      </c>
    </row>
    <row r="217" spans="1:2" x14ac:dyDescent="0.25">
      <c r="A217" s="18" t="s">
        <v>176</v>
      </c>
      <c r="B217" s="148" t="s">
        <v>127</v>
      </c>
    </row>
    <row r="218" spans="1:2" x14ac:dyDescent="0.25">
      <c r="A218" s="18" t="s">
        <v>175</v>
      </c>
      <c r="B218" s="148" t="s">
        <v>127</v>
      </c>
    </row>
    <row r="219" spans="1:2" x14ac:dyDescent="0.25">
      <c r="A219" s="18" t="s">
        <v>174</v>
      </c>
      <c r="B219" s="148" t="s">
        <v>127</v>
      </c>
    </row>
    <row r="220" spans="1:2" x14ac:dyDescent="0.25">
      <c r="A220" s="18" t="s">
        <v>173</v>
      </c>
      <c r="B220" s="148" t="s">
        <v>127</v>
      </c>
    </row>
    <row r="221" spans="1:2" x14ac:dyDescent="0.25">
      <c r="A221" s="18" t="s">
        <v>171</v>
      </c>
      <c r="B221" s="148" t="s">
        <v>127</v>
      </c>
    </row>
    <row r="222" spans="1:2" x14ac:dyDescent="0.25">
      <c r="A222" s="18" t="s">
        <v>170</v>
      </c>
      <c r="B222" s="148" t="s">
        <v>127</v>
      </c>
    </row>
    <row r="223" spans="1:2" x14ac:dyDescent="0.25">
      <c r="A223" s="18" t="s">
        <v>264</v>
      </c>
      <c r="B223" s="148" t="s">
        <v>127</v>
      </c>
    </row>
    <row r="224" spans="1:2" x14ac:dyDescent="0.25">
      <c r="A224" s="18" t="s">
        <v>172</v>
      </c>
      <c r="B224" s="148" t="s">
        <v>127</v>
      </c>
    </row>
    <row r="225" spans="1:2" x14ac:dyDescent="0.25">
      <c r="A225" s="18" t="s">
        <v>265</v>
      </c>
      <c r="B225" s="148" t="s">
        <v>127</v>
      </c>
    </row>
    <row r="226" spans="1:2" x14ac:dyDescent="0.25">
      <c r="A226" s="18" t="s">
        <v>266</v>
      </c>
      <c r="B226" s="148" t="s">
        <v>127</v>
      </c>
    </row>
    <row r="227" spans="1:2" x14ac:dyDescent="0.25">
      <c r="A227" s="18" t="s">
        <v>267</v>
      </c>
      <c r="B227" s="148" t="s">
        <v>127</v>
      </c>
    </row>
    <row r="228" spans="1:2" x14ac:dyDescent="0.25">
      <c r="A228" s="18" t="s">
        <v>268</v>
      </c>
      <c r="B228" s="148" t="s">
        <v>127</v>
      </c>
    </row>
    <row r="229" spans="1:2" x14ac:dyDescent="0.25">
      <c r="A229" s="18" t="s">
        <v>311</v>
      </c>
      <c r="B229" s="148" t="s">
        <v>127</v>
      </c>
    </row>
    <row r="230" spans="1:2" x14ac:dyDescent="0.25">
      <c r="A230" s="18" t="s">
        <v>312</v>
      </c>
      <c r="B230" s="148" t="s">
        <v>127</v>
      </c>
    </row>
    <row r="231" spans="1:2" x14ac:dyDescent="0.25">
      <c r="A231" s="18" t="s">
        <v>177</v>
      </c>
      <c r="B231" s="148" t="s">
        <v>127</v>
      </c>
    </row>
    <row r="232" spans="1:2" x14ac:dyDescent="0.25">
      <c r="A232" s="18" t="s">
        <v>200</v>
      </c>
      <c r="B232" s="148" t="s">
        <v>127</v>
      </c>
    </row>
    <row r="233" spans="1:2" x14ac:dyDescent="0.25">
      <c r="A233" s="18" t="s">
        <v>269</v>
      </c>
      <c r="B233" s="148" t="s">
        <v>127</v>
      </c>
    </row>
    <row r="234" spans="1:2" x14ac:dyDescent="0.25">
      <c r="A234" s="18" t="s">
        <v>178</v>
      </c>
      <c r="B234" s="148" t="s">
        <v>127</v>
      </c>
    </row>
    <row r="235" spans="1:2" x14ac:dyDescent="0.25">
      <c r="A235" s="18" t="s">
        <v>185</v>
      </c>
      <c r="B235" s="148" t="s">
        <v>127</v>
      </c>
    </row>
    <row r="236" spans="1:2" x14ac:dyDescent="0.25">
      <c r="A236" s="18" t="s">
        <v>184</v>
      </c>
      <c r="B236" s="148" t="s">
        <v>127</v>
      </c>
    </row>
    <row r="237" spans="1:2" x14ac:dyDescent="0.25">
      <c r="A237" s="18" t="s">
        <v>183</v>
      </c>
      <c r="B237" s="148" t="s">
        <v>127</v>
      </c>
    </row>
    <row r="238" spans="1:2" x14ac:dyDescent="0.25">
      <c r="A238" s="18" t="s">
        <v>182</v>
      </c>
      <c r="B238" s="148" t="s">
        <v>127</v>
      </c>
    </row>
    <row r="239" spans="1:2" x14ac:dyDescent="0.25">
      <c r="A239" s="18" t="s">
        <v>180</v>
      </c>
      <c r="B239" s="148" t="s">
        <v>127</v>
      </c>
    </row>
    <row r="240" spans="1:2" x14ac:dyDescent="0.25">
      <c r="A240" s="18" t="s">
        <v>179</v>
      </c>
      <c r="B240" s="148" t="s">
        <v>127</v>
      </c>
    </row>
    <row r="241" spans="1:2" x14ac:dyDescent="0.25">
      <c r="A241" s="18" t="s">
        <v>270</v>
      </c>
      <c r="B241" s="148" t="s">
        <v>127</v>
      </c>
    </row>
    <row r="242" spans="1:2" x14ac:dyDescent="0.25">
      <c r="A242" s="18" t="s">
        <v>181</v>
      </c>
      <c r="B242" s="148" t="s">
        <v>127</v>
      </c>
    </row>
    <row r="243" spans="1:2" x14ac:dyDescent="0.25">
      <c r="A243" s="18" t="s">
        <v>271</v>
      </c>
      <c r="B243" s="148" t="s">
        <v>127</v>
      </c>
    </row>
    <row r="244" spans="1:2" x14ac:dyDescent="0.25">
      <c r="A244" s="18" t="s">
        <v>272</v>
      </c>
      <c r="B244" s="148" t="s">
        <v>127</v>
      </c>
    </row>
    <row r="245" spans="1:2" x14ac:dyDescent="0.25">
      <c r="A245" s="18" t="s">
        <v>273</v>
      </c>
      <c r="B245" s="148" t="s">
        <v>127</v>
      </c>
    </row>
    <row r="246" spans="1:2" x14ac:dyDescent="0.25">
      <c r="A246" s="18" t="s">
        <v>274</v>
      </c>
      <c r="B246" s="148" t="s">
        <v>127</v>
      </c>
    </row>
    <row r="247" spans="1:2" x14ac:dyDescent="0.25">
      <c r="A247" s="18" t="s">
        <v>313</v>
      </c>
      <c r="B247" s="148" t="s">
        <v>127</v>
      </c>
    </row>
    <row r="248" spans="1:2" x14ac:dyDescent="0.25">
      <c r="A248" s="18" t="s">
        <v>314</v>
      </c>
      <c r="B248" s="148" t="s">
        <v>127</v>
      </c>
    </row>
    <row r="249" spans="1:2" x14ac:dyDescent="0.25">
      <c r="A249" s="18" t="s">
        <v>275</v>
      </c>
      <c r="B249" s="148" t="s">
        <v>127</v>
      </c>
    </row>
    <row r="250" spans="1:2" x14ac:dyDescent="0.25">
      <c r="A250" s="18" t="s">
        <v>315</v>
      </c>
      <c r="B250" s="148" t="s">
        <v>127</v>
      </c>
    </row>
    <row r="251" spans="1:2" x14ac:dyDescent="0.25">
      <c r="A251" s="18" t="s">
        <v>276</v>
      </c>
      <c r="B251" s="148" t="s">
        <v>127</v>
      </c>
    </row>
    <row r="252" spans="1:2" x14ac:dyDescent="0.25">
      <c r="A252" s="18" t="s">
        <v>277</v>
      </c>
      <c r="B252" s="148" t="s">
        <v>127</v>
      </c>
    </row>
    <row r="253" spans="1:2" x14ac:dyDescent="0.25">
      <c r="A253" s="18" t="s">
        <v>278</v>
      </c>
      <c r="B253" s="148" t="s">
        <v>127</v>
      </c>
    </row>
    <row r="254" spans="1:2" x14ac:dyDescent="0.25">
      <c r="A254" s="18" t="s">
        <v>316</v>
      </c>
      <c r="B254" s="148" t="s">
        <v>127</v>
      </c>
    </row>
    <row r="255" spans="1:2" x14ac:dyDescent="0.25">
      <c r="A255" s="18" t="s">
        <v>317</v>
      </c>
      <c r="B255" s="148" t="s">
        <v>127</v>
      </c>
    </row>
    <row r="256" spans="1:2" x14ac:dyDescent="0.25">
      <c r="A256" s="18" t="s">
        <v>336</v>
      </c>
      <c r="B256" s="148" t="s">
        <v>127</v>
      </c>
    </row>
    <row r="257" spans="1:2" x14ac:dyDescent="0.25">
      <c r="A257" s="18" t="s">
        <v>279</v>
      </c>
      <c r="B257" s="148" t="s">
        <v>127</v>
      </c>
    </row>
    <row r="258" spans="1:2" x14ac:dyDescent="0.25">
      <c r="A258" s="18" t="s">
        <v>280</v>
      </c>
      <c r="B258" s="148" t="s">
        <v>127</v>
      </c>
    </row>
    <row r="259" spans="1:2" x14ac:dyDescent="0.25">
      <c r="A259" s="18" t="s">
        <v>281</v>
      </c>
      <c r="B259" s="148" t="s">
        <v>127</v>
      </c>
    </row>
    <row r="260" spans="1:2" x14ac:dyDescent="0.25">
      <c r="A260" s="18" t="s">
        <v>318</v>
      </c>
      <c r="B260" s="148" t="s">
        <v>127</v>
      </c>
    </row>
    <row r="261" spans="1:2" x14ac:dyDescent="0.25">
      <c r="A261" s="18" t="s">
        <v>319</v>
      </c>
      <c r="B261" s="148" t="s">
        <v>127</v>
      </c>
    </row>
    <row r="262" spans="1:2" x14ac:dyDescent="0.25">
      <c r="A262" s="18" t="s">
        <v>337</v>
      </c>
      <c r="B262" s="148" t="s">
        <v>127</v>
      </c>
    </row>
    <row r="263" spans="1:2" x14ac:dyDescent="0.25">
      <c r="A263" s="18" t="s">
        <v>282</v>
      </c>
      <c r="B263" s="148" t="s">
        <v>127</v>
      </c>
    </row>
    <row r="264" spans="1:2" x14ac:dyDescent="0.25">
      <c r="A264" s="18" t="s">
        <v>283</v>
      </c>
      <c r="B264" s="148" t="s">
        <v>127</v>
      </c>
    </row>
    <row r="265" spans="1:2" x14ac:dyDescent="0.25">
      <c r="A265" s="18" t="s">
        <v>284</v>
      </c>
      <c r="B265" s="148" t="s">
        <v>127</v>
      </c>
    </row>
    <row r="266" spans="1:2" x14ac:dyDescent="0.25">
      <c r="A266" s="18" t="s">
        <v>320</v>
      </c>
      <c r="B266" s="148" t="s">
        <v>127</v>
      </c>
    </row>
    <row r="267" spans="1:2" x14ac:dyDescent="0.25">
      <c r="A267" s="18" t="s">
        <v>321</v>
      </c>
      <c r="B267" s="148" t="s">
        <v>127</v>
      </c>
    </row>
    <row r="268" spans="1:2" x14ac:dyDescent="0.25">
      <c r="A268" s="18" t="s">
        <v>338</v>
      </c>
      <c r="B268" s="148" t="s">
        <v>127</v>
      </c>
    </row>
    <row r="269" spans="1:2" x14ac:dyDescent="0.25">
      <c r="A269" s="18" t="s">
        <v>285</v>
      </c>
      <c r="B269" s="148" t="s">
        <v>127</v>
      </c>
    </row>
    <row r="270" spans="1:2" x14ac:dyDescent="0.25">
      <c r="A270" s="18" t="s">
        <v>286</v>
      </c>
      <c r="B270" s="148" t="s">
        <v>127</v>
      </c>
    </row>
    <row r="271" spans="1:2" x14ac:dyDescent="0.25">
      <c r="A271" s="18" t="s">
        <v>287</v>
      </c>
      <c r="B271" s="148" t="s">
        <v>127</v>
      </c>
    </row>
    <row r="272" spans="1:2" x14ac:dyDescent="0.25">
      <c r="A272" s="18" t="s">
        <v>322</v>
      </c>
      <c r="B272" s="148" t="s">
        <v>127</v>
      </c>
    </row>
    <row r="273" spans="1:2" x14ac:dyDescent="0.25">
      <c r="A273" s="18" t="s">
        <v>323</v>
      </c>
      <c r="B273" s="148" t="s">
        <v>127</v>
      </c>
    </row>
    <row r="274" spans="1:2" x14ac:dyDescent="0.25">
      <c r="A274" s="18" t="s">
        <v>339</v>
      </c>
      <c r="B274" s="148" t="s">
        <v>127</v>
      </c>
    </row>
    <row r="275" spans="1:2" x14ac:dyDescent="0.25">
      <c r="A275" s="18" t="s">
        <v>288</v>
      </c>
      <c r="B275" s="148" t="s">
        <v>127</v>
      </c>
    </row>
    <row r="276" spans="1:2" x14ac:dyDescent="0.25">
      <c r="A276" s="18" t="s">
        <v>289</v>
      </c>
      <c r="B276" s="148" t="s">
        <v>127</v>
      </c>
    </row>
    <row r="277" spans="1:2" x14ac:dyDescent="0.25">
      <c r="A277" s="18" t="s">
        <v>290</v>
      </c>
      <c r="B277" s="148" t="s">
        <v>127</v>
      </c>
    </row>
    <row r="278" spans="1:2" x14ac:dyDescent="0.25">
      <c r="A278" s="18" t="s">
        <v>324</v>
      </c>
      <c r="B278" s="148" t="s">
        <v>127</v>
      </c>
    </row>
    <row r="279" spans="1:2" x14ac:dyDescent="0.25">
      <c r="A279" s="18" t="s">
        <v>325</v>
      </c>
      <c r="B279" s="148" t="s">
        <v>127</v>
      </c>
    </row>
    <row r="280" spans="1:2" x14ac:dyDescent="0.25">
      <c r="A280" s="18" t="s">
        <v>340</v>
      </c>
      <c r="B280" s="148" t="s">
        <v>127</v>
      </c>
    </row>
    <row r="281" spans="1:2" x14ac:dyDescent="0.25">
      <c r="A281" s="18" t="s">
        <v>291</v>
      </c>
      <c r="B281" s="148" t="s">
        <v>127</v>
      </c>
    </row>
    <row r="282" spans="1:2" x14ac:dyDescent="0.25">
      <c r="A282" s="18" t="s">
        <v>292</v>
      </c>
      <c r="B282" s="148" t="s">
        <v>127</v>
      </c>
    </row>
    <row r="283" spans="1:2" x14ac:dyDescent="0.25">
      <c r="A283" s="18" t="s">
        <v>293</v>
      </c>
      <c r="B283" s="148" t="s">
        <v>127</v>
      </c>
    </row>
    <row r="284" spans="1:2" x14ac:dyDescent="0.25">
      <c r="A284" s="18" t="s">
        <v>326</v>
      </c>
      <c r="B284" s="148" t="s">
        <v>127</v>
      </c>
    </row>
    <row r="285" spans="1:2" x14ac:dyDescent="0.25">
      <c r="A285" s="18" t="s">
        <v>327</v>
      </c>
      <c r="B285" s="148" t="s">
        <v>127</v>
      </c>
    </row>
    <row r="286" spans="1:2" x14ac:dyDescent="0.25">
      <c r="A286" t="s">
        <v>341</v>
      </c>
      <c r="B286" s="148" t="s">
        <v>127</v>
      </c>
    </row>
    <row r="287" spans="1:2" x14ac:dyDescent="0.25">
      <c r="A287" t="s">
        <v>294</v>
      </c>
      <c r="B287" s="148" t="s">
        <v>127</v>
      </c>
    </row>
    <row r="288" spans="1:2" x14ac:dyDescent="0.25">
      <c r="A288" t="s">
        <v>295</v>
      </c>
      <c r="B288" s="148" t="s">
        <v>127</v>
      </c>
    </row>
    <row r="289" spans="1:2" x14ac:dyDescent="0.25">
      <c r="A289" t="s">
        <v>296</v>
      </c>
      <c r="B289" s="148" t="s">
        <v>127</v>
      </c>
    </row>
    <row r="290" spans="1:2" x14ac:dyDescent="0.25">
      <c r="A290" t="s">
        <v>328</v>
      </c>
      <c r="B290" s="148" t="s">
        <v>127</v>
      </c>
    </row>
    <row r="291" spans="1:2" x14ac:dyDescent="0.25">
      <c r="A291" t="s">
        <v>329</v>
      </c>
      <c r="B291" s="148" t="s">
        <v>127</v>
      </c>
    </row>
    <row r="292" spans="1:2" x14ac:dyDescent="0.25">
      <c r="A292" t="s">
        <v>342</v>
      </c>
      <c r="B292" s="148" t="s">
        <v>127</v>
      </c>
    </row>
  </sheetData>
  <mergeCells count="10">
    <mergeCell ref="G5:H5"/>
    <mergeCell ref="A100:B100"/>
    <mergeCell ref="N30:N78"/>
    <mergeCell ref="O18:O62"/>
    <mergeCell ref="S100:T100"/>
    <mergeCell ref="U100:V100"/>
    <mergeCell ref="C121:D121"/>
    <mergeCell ref="E121:F121"/>
    <mergeCell ref="N100:O100"/>
    <mergeCell ref="L100:M100"/>
  </mergeCells>
  <conditionalFormatting sqref="W107 X101:X102 W103 K101:V103 W105 K104:X104 W109 K105:V109 W119:X119 K110:X118 K120:X120 K118:V119">
    <cfRule type="expression" dxfId="14" priority="6">
      <formula>K101="si"</formula>
    </cfRule>
  </conditionalFormatting>
  <conditionalFormatting sqref="A11:F98">
    <cfRule type="expression" dxfId="13" priority="10">
      <formula>$H11="si"</formula>
    </cfRule>
  </conditionalFormatting>
  <conditionalFormatting sqref="D11:D98 D100">
    <cfRule type="expression" dxfId="12" priority="9">
      <formula>$D11="Negra"</formula>
    </cfRule>
  </conditionalFormatting>
  <conditionalFormatting sqref="D100">
    <cfRule type="expression" dxfId="11" priority="11">
      <formula>$H99="si"</formula>
    </cfRule>
  </conditionalFormatting>
  <dataValidations count="3">
    <dataValidation allowBlank="1" showInputMessage="1" showErrorMessage="1" sqref="F7"/>
    <dataValidation type="list" allowBlank="1" showInputMessage="1" showErrorMessage="1" sqref="E5">
      <formula1>$D$101:$D$102</formula1>
    </dataValidation>
    <dataValidation type="list" allowBlank="1" showInputMessage="1" showErrorMessage="1" sqref="G5">
      <formula1>$F$100:$F$102</formula1>
    </dataValidation>
  </dataValidations>
  <hyperlinks>
    <hyperlink ref="B2" r:id="rId1"/>
    <hyperlink ref="J3" r:id="rId2"/>
    <hyperlink ref="J2" r:id="rId3"/>
  </hyperlinks>
  <pageMargins left="0.7" right="0.7" top="0.75" bottom="0.75" header="0.3" footer="0.3"/>
  <pageSetup orientation="portrait" horizontalDpi="4294967292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Normal="100" workbookViewId="0">
      <selection activeCell="D3" sqref="D3"/>
    </sheetView>
  </sheetViews>
  <sheetFormatPr baseColWidth="10" defaultRowHeight="15" x14ac:dyDescent="0.25"/>
  <cols>
    <col min="1" max="5" width="6.85546875" customWidth="1"/>
    <col min="6" max="6" width="8" customWidth="1"/>
    <col min="7" max="7" width="7.28515625" style="5" customWidth="1"/>
    <col min="8" max="15" width="6.85546875" style="5" customWidth="1"/>
    <col min="16" max="16" width="8.140625" style="5" customWidth="1"/>
    <col min="17" max="30" width="6.85546875" style="5" customWidth="1"/>
  </cols>
  <sheetData>
    <row r="1" spans="1:32" x14ac:dyDescent="0.25">
      <c r="A1" s="172" t="s">
        <v>204</v>
      </c>
    </row>
    <row r="2" spans="1:32" ht="15.75" thickBot="1" x14ac:dyDescent="0.3">
      <c r="D2" s="13" t="s">
        <v>100</v>
      </c>
      <c r="F2" s="13" t="s">
        <v>57</v>
      </c>
    </row>
    <row r="3" spans="1:32" ht="16.5" thickBot="1" x14ac:dyDescent="0.3">
      <c r="D3" s="19" t="s">
        <v>4</v>
      </c>
      <c r="F3" s="190" t="s">
        <v>32</v>
      </c>
      <c r="G3" s="191"/>
      <c r="H3" s="192"/>
      <c r="J3" s="193" t="str">
        <f>IF(Rosetta!E5="GTR",IFERROR(VLOOKUP(F3,Rosetta!J100:X120,15,FALSE),""),"Cambia el visualizador a GTR en la hoja Rosetta")</f>
        <v>El estándar de oro, la escala reina: Ocupa los 7 grados I II III IV V VI VII. Es la escala base de la música occidental; brillante, estable y equilibrada. Día soleado.</v>
      </c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F3" s="1" t="s">
        <v>203</v>
      </c>
    </row>
    <row r="4" spans="1:32" ht="24" customHeight="1" x14ac:dyDescent="0.25"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F4" s="164" t="s">
        <v>201</v>
      </c>
    </row>
    <row r="5" spans="1:32" ht="20.25" customHeight="1" x14ac:dyDescent="0.3">
      <c r="F5" s="53" t="str">
        <f>Rosetta!H7</f>
        <v>A maj</v>
      </c>
      <c r="K5" s="18" t="s">
        <v>117</v>
      </c>
      <c r="L5" s="69" t="s">
        <v>53</v>
      </c>
      <c r="M5" s="69"/>
      <c r="N5" s="70" t="s">
        <v>45</v>
      </c>
      <c r="O5" s="70"/>
      <c r="P5" s="70" t="s">
        <v>47</v>
      </c>
      <c r="Q5" s="70"/>
      <c r="R5" s="70" t="s">
        <v>48</v>
      </c>
      <c r="S5" s="70"/>
      <c r="T5" s="70" t="s">
        <v>94</v>
      </c>
      <c r="U5" s="70"/>
      <c r="V5" s="70" t="s">
        <v>46</v>
      </c>
      <c r="W5" s="70"/>
      <c r="X5" s="70" t="s">
        <v>49</v>
      </c>
      <c r="Y5" s="70"/>
      <c r="Z5" s="70" t="s">
        <v>50</v>
      </c>
      <c r="AA5" s="17"/>
      <c r="AF5" s="164" t="s">
        <v>202</v>
      </c>
    </row>
    <row r="6" spans="1:32" x14ac:dyDescent="0.25">
      <c r="K6" s="5" t="s">
        <v>120</v>
      </c>
      <c r="L6" s="132" t="str">
        <f>IFERROR(IF(VLOOKUP($F$5,lista_bemoles_switch,2,FALSE)="s",IFERROR(VLOOKUP(L$5,Rosetta!$K$11:$M$34,3,FALSE),""),IFERROR(VLOOKUP(L$5,Rosetta!$K$11:$L$34,2,FALSE),"")),IFERROR(VLOOKUP(L$5,Rosetta!$K$11:$L$34,2,FALSE),""))</f>
        <v>A</v>
      </c>
      <c r="M6" s="121" t="str">
        <f>IFERROR(IF(VLOOKUP($F$5,lista_bemoles_switch,2,FALSE)="s",IFERROR(VLOOKUP(M$5,Rosetta!$K$11:$M$34,3,FALSE),""),IFERROR(VLOOKUP(M$5,Rosetta!$K$11:$L$34,2,FALSE),"")),IFERROR(VLOOKUP(M$5,Rosetta!$K$11:$L$34,2,FALSE),""))</f>
        <v/>
      </c>
      <c r="N6" s="134" t="str">
        <f>IFERROR(IF(VLOOKUP($F$5,lista_bemoles_switch,2,FALSE)="s",IFERROR(VLOOKUP(N$5,Rosetta!$K$11:$M$34,3,FALSE),""),IFERROR(VLOOKUP(N$5,Rosetta!$K$11:$L$34,2,FALSE),"")),IFERROR(VLOOKUP(N$5,Rosetta!$K$11:$L$34,2,FALSE),""))</f>
        <v>B</v>
      </c>
      <c r="O6" s="121" t="str">
        <f>IFERROR(IF(VLOOKUP($F$5,lista_bemoles_switch,2,FALSE)="s",IFERROR(VLOOKUP(O$5,Rosetta!$K$11:$M$34,3,FALSE),""),IFERROR(VLOOKUP(O$5,Rosetta!$K$11:$L$34,2,FALSE),"")),IFERROR(VLOOKUP(O$5,Rosetta!$K$11:$L$34,2,FALSE),""))</f>
        <v/>
      </c>
      <c r="P6" s="177" t="str">
        <f>IFERROR(IF(VLOOKUP($F$5,lista_bemoles_switch,2,FALSE)="s",IFERROR(VLOOKUP(P$5,Rosetta!$K$11:$M$34,3,FALSE),""),IFERROR(VLOOKUP(P$5,Rosetta!$K$11:$L$34,2,FALSE),"")),IFERROR(VLOOKUP(P$5,Rosetta!$K$11:$L$34,2,FALSE),""))</f>
        <v>C#</v>
      </c>
      <c r="Q6" s="121" t="str">
        <f>IFERROR(IF(VLOOKUP($F$5,lista_bemoles_switch,2,FALSE)="s",IFERROR(VLOOKUP(Q$5,Rosetta!$K$11:$M$34,3,FALSE),""),IFERROR(VLOOKUP(Q$5,Rosetta!$K$11:$L$34,2,FALSE),"")),IFERROR(VLOOKUP(Q$5,Rosetta!$K$11:$L$34,2,FALSE),""))</f>
        <v/>
      </c>
      <c r="R6" s="133" t="str">
        <f>IFERROR(IF(VLOOKUP($F$5,lista_bemoles_switch,2,FALSE)="s",IFERROR(VLOOKUP(R$5,Rosetta!$K$11:$M$34,3,FALSE),""),IFERROR(VLOOKUP(R$5,Rosetta!$K$11:$L$34,2,FALSE),"")),IFERROR(VLOOKUP(R$5,Rosetta!$K$11:$L$34,2,FALSE),""))</f>
        <v>D</v>
      </c>
      <c r="S6" s="121" t="str">
        <f>IFERROR(IF(VLOOKUP($F$5,lista_bemoles_switch,2,FALSE)="s",IFERROR(VLOOKUP(S$5,Rosetta!$K$11:$M$34,3,FALSE),""),IFERROR(VLOOKUP(S$5,Rosetta!$K$11:$L$34,2,FALSE),"")),IFERROR(VLOOKUP(S$5,Rosetta!$K$11:$L$34,2,FALSE),""))</f>
        <v/>
      </c>
      <c r="T6" s="135" t="str">
        <f>IFERROR(IF(VLOOKUP($F$5,lista_bemoles_switch,2,FALSE)="s",IFERROR(VLOOKUP(T$5,Rosetta!$K$11:$M$34,3,FALSE),""),IFERROR(VLOOKUP(T$5,Rosetta!$K$11:$L$34,2,FALSE),"")),IFERROR(VLOOKUP(T$5,Rosetta!$K$11:$L$34,2,FALSE),""))</f>
        <v/>
      </c>
      <c r="U6" s="121" t="str">
        <f>IFERROR(IF(VLOOKUP($F$5,lista_bemoles_switch,2,FALSE)="s",IFERROR(VLOOKUP(U$5,Rosetta!$K$11:$M$34,3,FALSE),""),IFERROR(VLOOKUP(U$5,Rosetta!$K$11:$L$34,2,FALSE),"")),IFERROR(VLOOKUP(U$5,Rosetta!$K$11:$L$34,2,FALSE),""))</f>
        <v/>
      </c>
      <c r="V6" s="65" t="str">
        <f>IFERROR(IF(VLOOKUP($F$5,lista_bemoles_switch,2,FALSE)="s",IFERROR(VLOOKUP(V$5,Rosetta!$K$11:$M$34,3,FALSE),""),IFERROR(VLOOKUP(V$5,Rosetta!$K$11:$L$34,2,FALSE),"")),IFERROR(VLOOKUP(V$5,Rosetta!$K$11:$L$34,2,FALSE),""))</f>
        <v>E</v>
      </c>
      <c r="W6" s="121" t="str">
        <f>IFERROR(IF(VLOOKUP($F$5,lista_bemoles_switch,2,FALSE)="s",IFERROR(VLOOKUP(W$5,Rosetta!$K$11:$M$34,3,FALSE),""),IFERROR(VLOOKUP(W$5,Rosetta!$K$11:$L$34,2,FALSE),"")),IFERROR(VLOOKUP(W$5,Rosetta!$K$11:$L$34,2,FALSE),""))</f>
        <v/>
      </c>
      <c r="X6" s="134" t="str">
        <f>IFERROR(IF(VLOOKUP($F$5,lista_bemoles_switch,2,FALSE)="s",IFERROR(VLOOKUP(X$5,Rosetta!$K$11:$M$34,3,FALSE),""),IFERROR(VLOOKUP(X$5,Rosetta!$K$11:$L$34,2,FALSE),"")),IFERROR(VLOOKUP(X$5,Rosetta!$K$11:$L$34,2,FALSE),""))</f>
        <v>F#</v>
      </c>
      <c r="Y6" s="121" t="str">
        <f>IFERROR(IF(VLOOKUP($F$5,lista_bemoles_switch,2,FALSE)="s",IFERROR(VLOOKUP(Y$5,Rosetta!$K$11:$M$34,3,FALSE),""),IFERROR(VLOOKUP(Y$5,Rosetta!$K$11:$L$34,2,FALSE),"")),IFERROR(VLOOKUP(Y$5,Rosetta!$K$11:$L$34,2,FALSE),""))</f>
        <v/>
      </c>
      <c r="Z6" s="133" t="str">
        <f>IFERROR(IF(VLOOKUP($F$5,lista_bemoles_switch,2,FALSE)="s",IFERROR(VLOOKUP(Z$5,Rosetta!$K$11:$M$34,3,FALSE),""),IFERROR(VLOOKUP(Z$5,Rosetta!$K$11:$L$34,2,FALSE),"")),IFERROR(VLOOKUP(Z$5,Rosetta!$K$11:$L$34,2,FALSE),""))</f>
        <v>G#</v>
      </c>
      <c r="AF6" t="s">
        <v>330</v>
      </c>
    </row>
    <row r="7" spans="1:32" x14ac:dyDescent="0.25">
      <c r="A7" s="2" t="s">
        <v>351</v>
      </c>
      <c r="B7" s="2"/>
      <c r="C7" s="2"/>
      <c r="D7" s="2"/>
      <c r="K7" s="21" t="s">
        <v>116</v>
      </c>
      <c r="L7" s="62" t="str">
        <f>IF(L$6="","",CONCATENATE("+",VLOOKUP(L$6,Rosetta!$B$11:$G$98,6,FALSE)))</f>
        <v>+0</v>
      </c>
      <c r="N7" s="63" t="str">
        <f>IF(N$6="","",CONCATENATE("+",VLOOKUP(N$6,Rosetta!$B$11:$G$98,6,FALSE)))</f>
        <v>+2</v>
      </c>
      <c r="P7" s="177" t="str">
        <f>IF(P$6="","",CONCATENATE("+",VLOOKUP(P$6,Rosetta!$B$11:$G$98,6,FALSE)))</f>
        <v>+4</v>
      </c>
      <c r="R7" s="63" t="str">
        <f>IF(R$6="","",CONCATENATE("+",VLOOKUP(R$6,Rosetta!$B$11:$G$98,6,FALSE)))</f>
        <v>+5</v>
      </c>
      <c r="T7" s="64" t="str">
        <f>IF(T$6="","",CONCATENATE("+",VLOOKUP(T$6,Rosetta!$B$11:$G$98,6,FALSE)))</f>
        <v/>
      </c>
      <c r="V7" s="65" t="str">
        <f>IF(V$6="","",CONCATENATE("+",VLOOKUP(V$6,Rosetta!$B$11:$G$98,6,FALSE)))</f>
        <v>+7</v>
      </c>
      <c r="X7" s="63" t="str">
        <f>IF(X$6="","",CONCATENATE("+",VLOOKUP(X$6,Rosetta!$B$11:$G$98,6,FALSE)))</f>
        <v>+9</v>
      </c>
      <c r="Z7" s="63" t="str">
        <f>IF(Z$6="","",CONCATENATE("+",VLOOKUP(Z$6,Rosetta!$B$11:$G$98,6,FALSE)))</f>
        <v>+11</v>
      </c>
    </row>
    <row r="8" spans="1:32" x14ac:dyDescent="0.25">
      <c r="B8" s="56"/>
    </row>
    <row r="9" spans="1:32" x14ac:dyDescent="0.25">
      <c r="A9" s="2"/>
      <c r="B9" s="58"/>
      <c r="C9" s="2"/>
      <c r="D9" s="2"/>
      <c r="E9" s="34"/>
      <c r="F9" s="136" t="s">
        <v>93</v>
      </c>
      <c r="G9" s="11"/>
      <c r="I9" s="5" t="s">
        <v>63</v>
      </c>
      <c r="K9" s="5" t="s">
        <v>63</v>
      </c>
      <c r="M9" s="5" t="s">
        <v>63</v>
      </c>
      <c r="O9" s="5" t="s">
        <v>63</v>
      </c>
      <c r="R9" s="5" t="s">
        <v>64</v>
      </c>
      <c r="U9" s="5" t="s">
        <v>63</v>
      </c>
      <c r="W9" s="5" t="s">
        <v>63</v>
      </c>
      <c r="Y9" s="5" t="s">
        <v>63</v>
      </c>
      <c r="AA9" s="5" t="s">
        <v>63</v>
      </c>
      <c r="AD9" s="5" t="s">
        <v>64</v>
      </c>
    </row>
    <row r="10" spans="1:32" ht="15.75" thickBot="1" x14ac:dyDescent="0.3">
      <c r="A10" s="37" t="s">
        <v>83</v>
      </c>
      <c r="B10" s="37" t="s">
        <v>88</v>
      </c>
      <c r="C10" s="37" t="s">
        <v>89</v>
      </c>
      <c r="D10" s="37" t="s">
        <v>91</v>
      </c>
      <c r="E10" s="3" t="s">
        <v>61</v>
      </c>
      <c r="F10" s="137" t="s">
        <v>92</v>
      </c>
      <c r="G10" s="11">
        <v>1</v>
      </c>
      <c r="H10" s="5">
        <v>2</v>
      </c>
      <c r="I10" s="5">
        <v>3</v>
      </c>
      <c r="J10" s="5">
        <v>4</v>
      </c>
      <c r="K10" s="5">
        <v>5</v>
      </c>
      <c r="L10" s="5">
        <v>6</v>
      </c>
      <c r="M10" s="5">
        <v>7</v>
      </c>
      <c r="N10" s="5">
        <v>8</v>
      </c>
      <c r="O10" s="5">
        <v>9</v>
      </c>
      <c r="P10" s="5">
        <v>10</v>
      </c>
      <c r="Q10" s="5">
        <v>11</v>
      </c>
      <c r="R10" s="5">
        <v>12</v>
      </c>
      <c r="S10" s="5">
        <v>13</v>
      </c>
      <c r="T10" s="5">
        <v>14</v>
      </c>
      <c r="U10" s="5">
        <v>15</v>
      </c>
      <c r="V10" s="5">
        <v>16</v>
      </c>
      <c r="W10" s="5">
        <v>17</v>
      </c>
      <c r="X10" s="5">
        <v>18</v>
      </c>
      <c r="Y10" s="5">
        <v>19</v>
      </c>
      <c r="Z10" s="5">
        <v>20</v>
      </c>
      <c r="AA10" s="5">
        <v>21</v>
      </c>
      <c r="AB10" s="5">
        <v>22</v>
      </c>
      <c r="AC10" s="5">
        <v>23</v>
      </c>
      <c r="AD10" s="5">
        <v>24</v>
      </c>
    </row>
    <row r="11" spans="1:32" x14ac:dyDescent="0.25">
      <c r="A11" s="5" t="s">
        <v>82</v>
      </c>
      <c r="B11" s="5">
        <v>0</v>
      </c>
      <c r="C11" s="5">
        <v>0</v>
      </c>
      <c r="D11" s="5" t="s">
        <v>90</v>
      </c>
      <c r="E11" s="50">
        <f>IFERROR(VLOOKUP($F11,Rosetta!$I$11:$J$98,2,FALSE),"")</f>
        <v>44</v>
      </c>
      <c r="F11" s="31" t="s">
        <v>82</v>
      </c>
      <c r="G11" s="51" t="str">
        <f>IFERROR(VLOOKUP($E11+G$10,Rosetta!$A$11:$I$98,9,FALSE),"")</f>
        <v>F 4</v>
      </c>
      <c r="H11" s="45" t="str">
        <f>IFERROR(VLOOKUP($E11+H$10,Rosetta!$A$11:$I$98,9,FALSE),"")</f>
        <v>F# 4</v>
      </c>
      <c r="I11" s="45" t="str">
        <f>IFERROR(VLOOKUP($E11+I$10,Rosetta!$A$11:$I$98,9,FALSE),"")</f>
        <v>G 4</v>
      </c>
      <c r="J11" s="45" t="str">
        <f>IFERROR(VLOOKUP($E11+J$10,Rosetta!$A$11:$I$98,9,FALSE),"")</f>
        <v>G# 4</v>
      </c>
      <c r="K11" s="45" t="str">
        <f>IFERROR(VLOOKUP($E11+K$10,Rosetta!$A$11:$I$98,9,FALSE),"")</f>
        <v>A 4</v>
      </c>
      <c r="L11" s="45" t="str">
        <f>IFERROR(VLOOKUP($E11+L$10,Rosetta!$A$11:$I$98,9,FALSE),"")</f>
        <v>A# 4</v>
      </c>
      <c r="M11" s="45" t="str">
        <f>IFERROR(VLOOKUP($E11+M$10,Rosetta!$A$11:$I$98,9,FALSE),"")</f>
        <v>B 4</v>
      </c>
      <c r="N11" s="45" t="str">
        <f>IFERROR(VLOOKUP($E11+N$10,Rosetta!$A$11:$I$98,9,FALSE),"")</f>
        <v>C 5</v>
      </c>
      <c r="O11" s="45" t="str">
        <f>IFERROR(VLOOKUP($E11+O$10,Rosetta!$A$11:$I$98,9,FALSE),"")</f>
        <v>C# 5</v>
      </c>
      <c r="P11" s="45" t="str">
        <f>IFERROR(VLOOKUP($E11+P$10,Rosetta!$A$11:$I$98,9,FALSE),"")</f>
        <v>D 5</v>
      </c>
      <c r="Q11" s="45" t="str">
        <f>IFERROR(VLOOKUP($E11+Q$10,Rosetta!$A$11:$I$98,9,FALSE),"")</f>
        <v>D# 5</v>
      </c>
      <c r="R11" s="45" t="str">
        <f>IFERROR(VLOOKUP($E11+R$10,Rosetta!$A$11:$I$98,9,FALSE),"")</f>
        <v>E 5</v>
      </c>
      <c r="S11" s="45" t="str">
        <f>IFERROR(VLOOKUP($E11+S$10,Rosetta!$A$11:$I$98,9,FALSE),"")</f>
        <v>F 5</v>
      </c>
      <c r="T11" s="45" t="str">
        <f>IFERROR(VLOOKUP($E11+T$10,Rosetta!$A$11:$I$98,9,FALSE),"")</f>
        <v>F# 5</v>
      </c>
      <c r="U11" s="45" t="str">
        <f>IFERROR(VLOOKUP($E11+U$10,Rosetta!$A$11:$I$98,9,FALSE),"")</f>
        <v>G 5</v>
      </c>
      <c r="V11" s="45" t="str">
        <f>IFERROR(VLOOKUP($E11+V$10,Rosetta!$A$11:$I$98,9,FALSE),"")</f>
        <v>G# 5</v>
      </c>
      <c r="W11" s="45" t="str">
        <f>IFERROR(VLOOKUP($E11+W$10,Rosetta!$A$11:$I$98,9,FALSE),"")</f>
        <v>A 5</v>
      </c>
      <c r="X11" s="45" t="str">
        <f>IFERROR(VLOOKUP($E11+X$10,Rosetta!$A$11:$I$98,9,FALSE),"")</f>
        <v>A# 5</v>
      </c>
      <c r="Y11" s="45" t="str">
        <f>IFERROR(VLOOKUP($E11+Y$10,Rosetta!$A$11:$I$98,9,FALSE),"")</f>
        <v>B 5</v>
      </c>
      <c r="Z11" s="45" t="str">
        <f>IFERROR(VLOOKUP($E11+Z$10,Rosetta!$A$11:$I$98,9,FALSE),"")</f>
        <v>C 6</v>
      </c>
      <c r="AA11" s="45" t="str">
        <f>IFERROR(VLOOKUP($E11+AA$10,Rosetta!$A$11:$I$98,9,FALSE),"")</f>
        <v>C# 6</v>
      </c>
      <c r="AB11" s="45" t="str">
        <f>IFERROR(VLOOKUP($E11+AB$10,Rosetta!$A$11:$I$98,9,FALSE),"")</f>
        <v>D 6</v>
      </c>
      <c r="AC11" s="45" t="str">
        <f>IFERROR(VLOOKUP($E11+AC$10,Rosetta!$A$11:$I$98,9,FALSE),"")</f>
        <v>D# 6</v>
      </c>
      <c r="AD11" s="46" t="str">
        <f>IFERROR(VLOOKUP($E11+AD$10,Rosetta!$A$11:$I$98,9,FALSE),"")</f>
        <v>E 6</v>
      </c>
    </row>
    <row r="12" spans="1:32" x14ac:dyDescent="0.25">
      <c r="A12" s="5" t="s">
        <v>81</v>
      </c>
      <c r="B12" s="5">
        <v>0</v>
      </c>
      <c r="C12" s="5" t="s">
        <v>87</v>
      </c>
      <c r="D12" s="5" t="s">
        <v>87</v>
      </c>
      <c r="E12" s="50">
        <f>IFERROR(VLOOKUP($F12,Rosetta!$I$11:$J$98,2,FALSE),"")</f>
        <v>39</v>
      </c>
      <c r="F12" s="32" t="s">
        <v>81</v>
      </c>
      <c r="G12" s="44" t="str">
        <f>IFERROR(VLOOKUP($E12+G$10,Rosetta!$A$11:$I$98,9,FALSE),"")</f>
        <v>C 4</v>
      </c>
      <c r="H12" s="15" t="str">
        <f>IFERROR(VLOOKUP($E12+H$10,Rosetta!$A$11:$I$98,9,FALSE),"")</f>
        <v>C# 4</v>
      </c>
      <c r="I12" s="15" t="str">
        <f>IFERROR(VLOOKUP($E12+I$10,Rosetta!$A$11:$I$98,9,FALSE),"")</f>
        <v>D 4</v>
      </c>
      <c r="J12" s="15" t="str">
        <f>IFERROR(VLOOKUP($E12+J$10,Rosetta!$A$11:$I$98,9,FALSE),"")</f>
        <v>D# 4</v>
      </c>
      <c r="K12" s="15" t="str">
        <f>IFERROR(VLOOKUP($E12+K$10,Rosetta!$A$11:$I$98,9,FALSE),"")</f>
        <v>E 4</v>
      </c>
      <c r="L12" s="15" t="str">
        <f>IFERROR(VLOOKUP($E12+L$10,Rosetta!$A$11:$I$98,9,FALSE),"")</f>
        <v>F 4</v>
      </c>
      <c r="M12" s="15" t="str">
        <f>IFERROR(VLOOKUP($E12+M$10,Rosetta!$A$11:$I$98,9,FALSE),"")</f>
        <v>F# 4</v>
      </c>
      <c r="N12" s="15" t="str">
        <f>IFERROR(VLOOKUP($E12+N$10,Rosetta!$A$11:$I$98,9,FALSE),"")</f>
        <v>G 4</v>
      </c>
      <c r="O12" s="15" t="str">
        <f>IFERROR(VLOOKUP($E12+O$10,Rosetta!$A$11:$I$98,9,FALSE),"")</f>
        <v>G# 4</v>
      </c>
      <c r="P12" s="15" t="str">
        <f>IFERROR(VLOOKUP($E12+P$10,Rosetta!$A$11:$I$98,9,FALSE),"")</f>
        <v>A 4</v>
      </c>
      <c r="Q12" s="15" t="str">
        <f>IFERROR(VLOOKUP($E12+Q$10,Rosetta!$A$11:$I$98,9,FALSE),"")</f>
        <v>A# 4</v>
      </c>
      <c r="R12" s="15" t="str">
        <f>IFERROR(VLOOKUP($E12+R$10,Rosetta!$A$11:$I$98,9,FALSE),"")</f>
        <v>B 4</v>
      </c>
      <c r="S12" s="15" t="str">
        <f>IFERROR(VLOOKUP($E12+S$10,Rosetta!$A$11:$I$98,9,FALSE),"")</f>
        <v>C 5</v>
      </c>
      <c r="T12" s="15" t="str">
        <f>IFERROR(VLOOKUP($E12+T$10,Rosetta!$A$11:$I$98,9,FALSE),"")</f>
        <v>C# 5</v>
      </c>
      <c r="U12" s="15" t="str">
        <f>IFERROR(VLOOKUP($E12+U$10,Rosetta!$A$11:$I$98,9,FALSE),"")</f>
        <v>D 5</v>
      </c>
      <c r="V12" s="15" t="str">
        <f>IFERROR(VLOOKUP($E12+V$10,Rosetta!$A$11:$I$98,9,FALSE),"")</f>
        <v>D# 5</v>
      </c>
      <c r="W12" s="15" t="str">
        <f>IFERROR(VLOOKUP($E12+W$10,Rosetta!$A$11:$I$98,9,FALSE),"")</f>
        <v>E 5</v>
      </c>
      <c r="X12" s="15" t="str">
        <f>IFERROR(VLOOKUP($E12+X$10,Rosetta!$A$11:$I$98,9,FALSE),"")</f>
        <v>F 5</v>
      </c>
      <c r="Y12" s="15" t="str">
        <f>IFERROR(VLOOKUP($E12+Y$10,Rosetta!$A$11:$I$98,9,FALSE),"")</f>
        <v>F# 5</v>
      </c>
      <c r="Z12" s="15" t="str">
        <f>IFERROR(VLOOKUP($E12+Z$10,Rosetta!$A$11:$I$98,9,FALSE),"")</f>
        <v>G 5</v>
      </c>
      <c r="AA12" s="15" t="str">
        <f>IFERROR(VLOOKUP($E12+AA$10,Rosetta!$A$11:$I$98,9,FALSE),"")</f>
        <v>G# 5</v>
      </c>
      <c r="AB12" s="15" t="str">
        <f>IFERROR(VLOOKUP($E12+AB$10,Rosetta!$A$11:$I$98,9,FALSE),"")</f>
        <v>A 5</v>
      </c>
      <c r="AC12" s="15" t="str">
        <f>IFERROR(VLOOKUP($E12+AC$10,Rosetta!$A$11:$I$98,9,FALSE),"")</f>
        <v>A# 5</v>
      </c>
      <c r="AD12" s="47" t="str">
        <f>IFERROR(VLOOKUP($E12+AD$10,Rosetta!$A$11:$I$98,9,FALSE),"")</f>
        <v>B 5</v>
      </c>
    </row>
    <row r="13" spans="1:32" x14ac:dyDescent="0.25">
      <c r="A13" s="5" t="s">
        <v>80</v>
      </c>
      <c r="B13" s="5" t="s">
        <v>87</v>
      </c>
      <c r="C13" s="5" t="s">
        <v>86</v>
      </c>
      <c r="D13" s="5" t="s">
        <v>86</v>
      </c>
      <c r="E13" s="50">
        <f>IFERROR(VLOOKUP($F13,Rosetta!$I$11:$J$98,2,FALSE),"")</f>
        <v>35</v>
      </c>
      <c r="F13" s="32" t="s">
        <v>80</v>
      </c>
      <c r="G13" s="44" t="str">
        <f>IFERROR(VLOOKUP($E13+G$10,Rosetta!$A$11:$I$98,9,FALSE),"")</f>
        <v>G# 3</v>
      </c>
      <c r="H13" s="15" t="str">
        <f>IFERROR(VLOOKUP($E13+H$10,Rosetta!$A$11:$I$98,9,FALSE),"")</f>
        <v>A 3</v>
      </c>
      <c r="I13" s="15" t="str">
        <f>IFERROR(VLOOKUP($E13+I$10,Rosetta!$A$11:$I$98,9,FALSE),"")</f>
        <v>A# 3</v>
      </c>
      <c r="J13" s="15" t="str">
        <f>IFERROR(VLOOKUP($E13+J$10,Rosetta!$A$11:$I$98,9,FALSE),"")</f>
        <v>B 3</v>
      </c>
      <c r="K13" s="15" t="str">
        <f>IFERROR(VLOOKUP($E13+K$10,Rosetta!$A$11:$I$98,9,FALSE),"")</f>
        <v>C 4</v>
      </c>
      <c r="L13" s="15" t="str">
        <f>IFERROR(VLOOKUP($E13+L$10,Rosetta!$A$11:$I$98,9,FALSE),"")</f>
        <v>C# 4</v>
      </c>
      <c r="M13" s="15" t="str">
        <f>IFERROR(VLOOKUP($E13+M$10,Rosetta!$A$11:$I$98,9,FALSE),"")</f>
        <v>D 4</v>
      </c>
      <c r="N13" s="15" t="str">
        <f>IFERROR(VLOOKUP($E13+N$10,Rosetta!$A$11:$I$98,9,FALSE),"")</f>
        <v>D# 4</v>
      </c>
      <c r="O13" s="15" t="str">
        <f>IFERROR(VLOOKUP($E13+O$10,Rosetta!$A$11:$I$98,9,FALSE),"")</f>
        <v>E 4</v>
      </c>
      <c r="P13" s="15" t="str">
        <f>IFERROR(VLOOKUP($E13+P$10,Rosetta!$A$11:$I$98,9,FALSE),"")</f>
        <v>F 4</v>
      </c>
      <c r="Q13" s="15" t="str">
        <f>IFERROR(VLOOKUP($E13+Q$10,Rosetta!$A$11:$I$98,9,FALSE),"")</f>
        <v>F# 4</v>
      </c>
      <c r="R13" s="15" t="str">
        <f>IFERROR(VLOOKUP($E13+R$10,Rosetta!$A$11:$I$98,9,FALSE),"")</f>
        <v>G 4</v>
      </c>
      <c r="S13" s="15" t="str">
        <f>IFERROR(VLOOKUP($E13+S$10,Rosetta!$A$11:$I$98,9,FALSE),"")</f>
        <v>G# 4</v>
      </c>
      <c r="T13" s="15" t="str">
        <f>IFERROR(VLOOKUP($E13+T$10,Rosetta!$A$11:$I$98,9,FALSE),"")</f>
        <v>A 4</v>
      </c>
      <c r="U13" s="15" t="str">
        <f>IFERROR(VLOOKUP($E13+U$10,Rosetta!$A$11:$I$98,9,FALSE),"")</f>
        <v>A# 4</v>
      </c>
      <c r="V13" s="15" t="str">
        <f>IFERROR(VLOOKUP($E13+V$10,Rosetta!$A$11:$I$98,9,FALSE),"")</f>
        <v>B 4</v>
      </c>
      <c r="W13" s="15" t="str">
        <f>IFERROR(VLOOKUP($E13+W$10,Rosetta!$A$11:$I$98,9,FALSE),"")</f>
        <v>C 5</v>
      </c>
      <c r="X13" s="15" t="str">
        <f>IFERROR(VLOOKUP($E13+X$10,Rosetta!$A$11:$I$98,9,FALSE),"")</f>
        <v>C# 5</v>
      </c>
      <c r="Y13" s="15" t="str">
        <f>IFERROR(VLOOKUP($E13+Y$10,Rosetta!$A$11:$I$98,9,FALSE),"")</f>
        <v>D 5</v>
      </c>
      <c r="Z13" s="15" t="str">
        <f>IFERROR(VLOOKUP($E13+Z$10,Rosetta!$A$11:$I$98,9,FALSE),"")</f>
        <v>D# 5</v>
      </c>
      <c r="AA13" s="15" t="str">
        <f>IFERROR(VLOOKUP($E13+AA$10,Rosetta!$A$11:$I$98,9,FALSE),"")</f>
        <v>E 5</v>
      </c>
      <c r="AB13" s="15" t="str">
        <f>IFERROR(VLOOKUP($E13+AB$10,Rosetta!$A$11:$I$98,9,FALSE),"")</f>
        <v>F 5</v>
      </c>
      <c r="AC13" s="15" t="str">
        <f>IFERROR(VLOOKUP($E13+AC$10,Rosetta!$A$11:$I$98,9,FALSE),"")</f>
        <v>F# 5</v>
      </c>
      <c r="AD13" s="47" t="str">
        <f>IFERROR(VLOOKUP($E13+AD$10,Rosetta!$A$11:$I$98,9,FALSE),"")</f>
        <v>G 5</v>
      </c>
    </row>
    <row r="14" spans="1:32" x14ac:dyDescent="0.25">
      <c r="A14" s="5" t="s">
        <v>77</v>
      </c>
      <c r="B14" s="5" t="s">
        <v>86</v>
      </c>
      <c r="C14" s="5" t="s">
        <v>85</v>
      </c>
      <c r="D14" s="5" t="s">
        <v>85</v>
      </c>
      <c r="E14" s="50">
        <f>IFERROR(VLOOKUP($F14,Rosetta!$I$11:$J$98,2,FALSE),"")</f>
        <v>30</v>
      </c>
      <c r="F14" s="32" t="s">
        <v>77</v>
      </c>
      <c r="G14" s="44" t="str">
        <f>IFERROR(VLOOKUP($E14+G$10,Rosetta!$A$11:$I$98,9,FALSE),"")</f>
        <v>D# 3</v>
      </c>
      <c r="H14" s="15" t="str">
        <f>IFERROR(VLOOKUP($E14+H$10,Rosetta!$A$11:$I$98,9,FALSE),"")</f>
        <v>E 3</v>
      </c>
      <c r="I14" s="15" t="str">
        <f>IFERROR(VLOOKUP($E14+I$10,Rosetta!$A$11:$I$98,9,FALSE),"")</f>
        <v>F 3</v>
      </c>
      <c r="J14" s="15" t="str">
        <f>IFERROR(VLOOKUP($E14+J$10,Rosetta!$A$11:$I$98,9,FALSE),"")</f>
        <v>F# 3</v>
      </c>
      <c r="K14" s="15" t="str">
        <f>IFERROR(VLOOKUP($E14+K$10,Rosetta!$A$11:$I$98,9,FALSE),"")</f>
        <v>G 3</v>
      </c>
      <c r="L14" s="15" t="str">
        <f>IFERROR(VLOOKUP($E14+L$10,Rosetta!$A$11:$I$98,9,FALSE),"")</f>
        <v>G# 3</v>
      </c>
      <c r="M14" s="15" t="str">
        <f>IFERROR(VLOOKUP($E14+M$10,Rosetta!$A$11:$I$98,9,FALSE),"")</f>
        <v>A 3</v>
      </c>
      <c r="N14" s="15" t="str">
        <f>IFERROR(VLOOKUP($E14+N$10,Rosetta!$A$11:$I$98,9,FALSE),"")</f>
        <v>A# 3</v>
      </c>
      <c r="O14" s="15" t="str">
        <f>IFERROR(VLOOKUP($E14+O$10,Rosetta!$A$11:$I$98,9,FALSE),"")</f>
        <v>B 3</v>
      </c>
      <c r="P14" s="15" t="str">
        <f>IFERROR(VLOOKUP($E14+P$10,Rosetta!$A$11:$I$98,9,FALSE),"")</f>
        <v>C 4</v>
      </c>
      <c r="Q14" s="15" t="str">
        <f>IFERROR(VLOOKUP($E14+Q$10,Rosetta!$A$11:$I$98,9,FALSE),"")</f>
        <v>C# 4</v>
      </c>
      <c r="R14" s="15" t="str">
        <f>IFERROR(VLOOKUP($E14+R$10,Rosetta!$A$11:$I$98,9,FALSE),"")</f>
        <v>D 4</v>
      </c>
      <c r="S14" s="15" t="str">
        <f>IFERROR(VLOOKUP($E14+S$10,Rosetta!$A$11:$I$98,9,FALSE),"")</f>
        <v>D# 4</v>
      </c>
      <c r="T14" s="15" t="str">
        <f>IFERROR(VLOOKUP($E14+T$10,Rosetta!$A$11:$I$98,9,FALSE),"")</f>
        <v>E 4</v>
      </c>
      <c r="U14" s="15" t="str">
        <f>IFERROR(VLOOKUP($E14+U$10,Rosetta!$A$11:$I$98,9,FALSE),"")</f>
        <v>F 4</v>
      </c>
      <c r="V14" s="15" t="str">
        <f>IFERROR(VLOOKUP($E14+V$10,Rosetta!$A$11:$I$98,9,FALSE),"")</f>
        <v>F# 4</v>
      </c>
      <c r="W14" s="15" t="str">
        <f>IFERROR(VLOOKUP($E14+W$10,Rosetta!$A$11:$I$98,9,FALSE),"")</f>
        <v>G 4</v>
      </c>
      <c r="X14" s="15" t="str">
        <f>IFERROR(VLOOKUP($E14+X$10,Rosetta!$A$11:$I$98,9,FALSE),"")</f>
        <v>G# 4</v>
      </c>
      <c r="Y14" s="15" t="str">
        <f>IFERROR(VLOOKUP($E14+Y$10,Rosetta!$A$11:$I$98,9,FALSE),"")</f>
        <v>A 4</v>
      </c>
      <c r="Z14" s="15" t="str">
        <f>IFERROR(VLOOKUP($E14+Z$10,Rosetta!$A$11:$I$98,9,FALSE),"")</f>
        <v>A# 4</v>
      </c>
      <c r="AA14" s="15" t="str">
        <f>IFERROR(VLOOKUP($E14+AA$10,Rosetta!$A$11:$I$98,9,FALSE),"")</f>
        <v>B 4</v>
      </c>
      <c r="AB14" s="15" t="str">
        <f>IFERROR(VLOOKUP($E14+AB$10,Rosetta!$A$11:$I$98,9,FALSE),"")</f>
        <v>C 5</v>
      </c>
      <c r="AC14" s="15" t="str">
        <f>IFERROR(VLOOKUP($E14+AC$10,Rosetta!$A$11:$I$98,9,FALSE),"")</f>
        <v>C# 5</v>
      </c>
      <c r="AD14" s="47" t="str">
        <f>IFERROR(VLOOKUP($E14+AD$10,Rosetta!$A$11:$I$98,9,FALSE),"")</f>
        <v>D 5</v>
      </c>
    </row>
    <row r="15" spans="1:32" x14ac:dyDescent="0.25">
      <c r="A15" s="5" t="s">
        <v>78</v>
      </c>
      <c r="B15" s="5" t="s">
        <v>85</v>
      </c>
      <c r="C15" s="5" t="s">
        <v>84</v>
      </c>
      <c r="D15" s="5" t="s">
        <v>84</v>
      </c>
      <c r="E15" s="50">
        <f>IFERROR(VLOOKUP($F15,Rosetta!$I$11:$J$98,2,FALSE),"")</f>
        <v>25</v>
      </c>
      <c r="F15" s="32" t="s">
        <v>78</v>
      </c>
      <c r="G15" s="44" t="str">
        <f>IFERROR(VLOOKUP($E15+G$10,Rosetta!$A$11:$I$98,9,FALSE),"")</f>
        <v>A# 2</v>
      </c>
      <c r="H15" s="15" t="str">
        <f>IFERROR(VLOOKUP($E15+H$10,Rosetta!$A$11:$I$98,9,FALSE),"")</f>
        <v>B 2</v>
      </c>
      <c r="I15" s="15" t="str">
        <f>IFERROR(VLOOKUP($E15+I$10,Rosetta!$A$11:$I$98,9,FALSE),"")</f>
        <v>C 3</v>
      </c>
      <c r="J15" s="15" t="str">
        <f>IFERROR(VLOOKUP($E15+J$10,Rosetta!$A$11:$I$98,9,FALSE),"")</f>
        <v>C# 3</v>
      </c>
      <c r="K15" s="15" t="str">
        <f>IFERROR(VLOOKUP($E15+K$10,Rosetta!$A$11:$I$98,9,FALSE),"")</f>
        <v>D 3</v>
      </c>
      <c r="L15" s="15" t="str">
        <f>IFERROR(VLOOKUP($E15+L$10,Rosetta!$A$11:$I$98,9,FALSE),"")</f>
        <v>D# 3</v>
      </c>
      <c r="M15" s="15" t="str">
        <f>IFERROR(VLOOKUP($E15+M$10,Rosetta!$A$11:$I$98,9,FALSE),"")</f>
        <v>E 3</v>
      </c>
      <c r="N15" s="15" t="str">
        <f>IFERROR(VLOOKUP($E15+N$10,Rosetta!$A$11:$I$98,9,FALSE),"")</f>
        <v>F 3</v>
      </c>
      <c r="O15" s="15" t="str">
        <f>IFERROR(VLOOKUP($E15+O$10,Rosetta!$A$11:$I$98,9,FALSE),"")</f>
        <v>F# 3</v>
      </c>
      <c r="P15" s="15" t="str">
        <f>IFERROR(VLOOKUP($E15+P$10,Rosetta!$A$11:$I$98,9,FALSE),"")</f>
        <v>G 3</v>
      </c>
      <c r="Q15" s="15" t="str">
        <f>IFERROR(VLOOKUP($E15+Q$10,Rosetta!$A$11:$I$98,9,FALSE),"")</f>
        <v>G# 3</v>
      </c>
      <c r="R15" s="15" t="str">
        <f>IFERROR(VLOOKUP($E15+R$10,Rosetta!$A$11:$I$98,9,FALSE),"")</f>
        <v>A 3</v>
      </c>
      <c r="S15" s="15" t="str">
        <f>IFERROR(VLOOKUP($E15+S$10,Rosetta!$A$11:$I$98,9,FALSE),"")</f>
        <v>A# 3</v>
      </c>
      <c r="T15" s="15" t="str">
        <f>IFERROR(VLOOKUP($E15+T$10,Rosetta!$A$11:$I$98,9,FALSE),"")</f>
        <v>B 3</v>
      </c>
      <c r="U15" s="15" t="str">
        <f>IFERROR(VLOOKUP($E15+U$10,Rosetta!$A$11:$I$98,9,FALSE),"")</f>
        <v>C 4</v>
      </c>
      <c r="V15" s="15" t="str">
        <f>IFERROR(VLOOKUP($E15+V$10,Rosetta!$A$11:$I$98,9,FALSE),"")</f>
        <v>C# 4</v>
      </c>
      <c r="W15" s="15" t="str">
        <f>IFERROR(VLOOKUP($E15+W$10,Rosetta!$A$11:$I$98,9,FALSE),"")</f>
        <v>D 4</v>
      </c>
      <c r="X15" s="15" t="str">
        <f>IFERROR(VLOOKUP($E15+X$10,Rosetta!$A$11:$I$98,9,FALSE),"")</f>
        <v>D# 4</v>
      </c>
      <c r="Y15" s="15" t="str">
        <f>IFERROR(VLOOKUP($E15+Y$10,Rosetta!$A$11:$I$98,9,FALSE),"")</f>
        <v>E 4</v>
      </c>
      <c r="Z15" s="15" t="str">
        <f>IFERROR(VLOOKUP($E15+Z$10,Rosetta!$A$11:$I$98,9,FALSE),"")</f>
        <v>F 4</v>
      </c>
      <c r="AA15" s="15" t="str">
        <f>IFERROR(VLOOKUP($E15+AA$10,Rosetta!$A$11:$I$98,9,FALSE),"")</f>
        <v>F# 4</v>
      </c>
      <c r="AB15" s="15" t="str">
        <f>IFERROR(VLOOKUP($E15+AB$10,Rosetta!$A$11:$I$98,9,FALSE),"")</f>
        <v>G 4</v>
      </c>
      <c r="AC15" s="15" t="str">
        <f>IFERROR(VLOOKUP($E15+AC$10,Rosetta!$A$11:$I$98,9,FALSE),"")</f>
        <v>G# 4</v>
      </c>
      <c r="AD15" s="47" t="str">
        <f>IFERROR(VLOOKUP($E15+AD$10,Rosetta!$A$11:$I$98,9,FALSE),"")</f>
        <v>A 4</v>
      </c>
    </row>
    <row r="16" spans="1:32" ht="15.75" thickBot="1" x14ac:dyDescent="0.3">
      <c r="A16" s="5" t="s">
        <v>79</v>
      </c>
      <c r="B16" s="5" t="s">
        <v>84</v>
      </c>
      <c r="C16" s="5" t="s">
        <v>98</v>
      </c>
      <c r="D16" s="5" t="s">
        <v>98</v>
      </c>
      <c r="E16" s="50">
        <f>IFERROR(VLOOKUP($F16,Rosetta!$I$11:$J$98,2,FALSE),"")</f>
        <v>20</v>
      </c>
      <c r="F16" s="33" t="s">
        <v>79</v>
      </c>
      <c r="G16" s="52" t="str">
        <f>IFERROR(VLOOKUP($E16+G$10,Rosetta!$A$11:$I$98,9,FALSE),"")</f>
        <v>F 2</v>
      </c>
      <c r="H16" s="48" t="str">
        <f>IFERROR(VLOOKUP($E16+H$10,Rosetta!$A$11:$I$98,9,FALSE),"")</f>
        <v>F# 2</v>
      </c>
      <c r="I16" s="48" t="str">
        <f>IFERROR(VLOOKUP($E16+I$10,Rosetta!$A$11:$I$98,9,FALSE),"")</f>
        <v>G 2</v>
      </c>
      <c r="J16" s="48" t="str">
        <f>IFERROR(VLOOKUP($E16+J$10,Rosetta!$A$11:$I$98,9,FALSE),"")</f>
        <v>G# 2</v>
      </c>
      <c r="K16" s="48" t="str">
        <f>IFERROR(VLOOKUP($E16+K$10,Rosetta!$A$11:$I$98,9,FALSE),"")</f>
        <v>A 2</v>
      </c>
      <c r="L16" s="48" t="str">
        <f>IFERROR(VLOOKUP($E16+L$10,Rosetta!$A$11:$I$98,9,FALSE),"")</f>
        <v>A# 2</v>
      </c>
      <c r="M16" s="48" t="str">
        <f>IFERROR(VLOOKUP($E16+M$10,Rosetta!$A$11:$I$98,9,FALSE),"")</f>
        <v>B 2</v>
      </c>
      <c r="N16" s="48" t="str">
        <f>IFERROR(VLOOKUP($E16+N$10,Rosetta!$A$11:$I$98,9,FALSE),"")</f>
        <v>C 3</v>
      </c>
      <c r="O16" s="48" t="str">
        <f>IFERROR(VLOOKUP($E16+O$10,Rosetta!$A$11:$I$98,9,FALSE),"")</f>
        <v>C# 3</v>
      </c>
      <c r="P16" s="48" t="str">
        <f>IFERROR(VLOOKUP($E16+P$10,Rosetta!$A$11:$I$98,9,FALSE),"")</f>
        <v>D 3</v>
      </c>
      <c r="Q16" s="48" t="str">
        <f>IFERROR(VLOOKUP($E16+Q$10,Rosetta!$A$11:$I$98,9,FALSE),"")</f>
        <v>D# 3</v>
      </c>
      <c r="R16" s="48" t="str">
        <f>IFERROR(VLOOKUP($E16+R$10,Rosetta!$A$11:$I$98,9,FALSE),"")</f>
        <v>E 3</v>
      </c>
      <c r="S16" s="48" t="str">
        <f>IFERROR(VLOOKUP($E16+S$10,Rosetta!$A$11:$I$98,9,FALSE),"")</f>
        <v>F 3</v>
      </c>
      <c r="T16" s="48" t="str">
        <f>IFERROR(VLOOKUP($E16+T$10,Rosetta!$A$11:$I$98,9,FALSE),"")</f>
        <v>F# 3</v>
      </c>
      <c r="U16" s="48" t="str">
        <f>IFERROR(VLOOKUP($E16+U$10,Rosetta!$A$11:$I$98,9,FALSE),"")</f>
        <v>G 3</v>
      </c>
      <c r="V16" s="48" t="str">
        <f>IFERROR(VLOOKUP($E16+V$10,Rosetta!$A$11:$I$98,9,FALSE),"")</f>
        <v>G# 3</v>
      </c>
      <c r="W16" s="48" t="str">
        <f>IFERROR(VLOOKUP($E16+W$10,Rosetta!$A$11:$I$98,9,FALSE),"")</f>
        <v>A 3</v>
      </c>
      <c r="X16" s="48" t="str">
        <f>IFERROR(VLOOKUP($E16+X$10,Rosetta!$A$11:$I$98,9,FALSE),"")</f>
        <v>A# 3</v>
      </c>
      <c r="Y16" s="48" t="str">
        <f>IFERROR(VLOOKUP($E16+Y$10,Rosetta!$A$11:$I$98,9,FALSE),"")</f>
        <v>B 3</v>
      </c>
      <c r="Z16" s="48" t="str">
        <f>IFERROR(VLOOKUP($E16+Z$10,Rosetta!$A$11:$I$98,9,FALSE),"")</f>
        <v>C 4</v>
      </c>
      <c r="AA16" s="48" t="str">
        <f>IFERROR(VLOOKUP($E16+AA$10,Rosetta!$A$11:$I$98,9,FALSE),"")</f>
        <v>C# 4</v>
      </c>
      <c r="AB16" s="48" t="str">
        <f>IFERROR(VLOOKUP($E16+AB$10,Rosetta!$A$11:$I$98,9,FALSE),"")</f>
        <v>D 4</v>
      </c>
      <c r="AC16" s="48" t="str">
        <f>IFERROR(VLOOKUP($E16+AC$10,Rosetta!$A$11:$I$98,9,FALSE),"")</f>
        <v>D# 4</v>
      </c>
      <c r="AD16" s="49" t="str">
        <f>IFERROR(VLOOKUP($E16+AD$10,Rosetta!$A$11:$I$98,9,FALSE),"")</f>
        <v>E 4</v>
      </c>
    </row>
    <row r="17" spans="5:30" x14ac:dyDescent="0.25">
      <c r="E17" s="34"/>
      <c r="F17" s="209" t="s">
        <v>353</v>
      </c>
      <c r="G17" s="11"/>
      <c r="I17" s="5" t="s">
        <v>63</v>
      </c>
      <c r="K17" s="5" t="s">
        <v>63</v>
      </c>
      <c r="M17" s="5" t="s">
        <v>63</v>
      </c>
      <c r="O17" s="5" t="s">
        <v>63</v>
      </c>
      <c r="R17" s="5" t="s">
        <v>64</v>
      </c>
      <c r="U17" s="5" t="s">
        <v>63</v>
      </c>
      <c r="W17" s="5" t="s">
        <v>63</v>
      </c>
      <c r="Y17" s="5" t="s">
        <v>63</v>
      </c>
      <c r="AA17" s="5" t="s">
        <v>63</v>
      </c>
      <c r="AD17" s="5" t="s">
        <v>64</v>
      </c>
    </row>
    <row r="20" spans="5:30" hidden="1" x14ac:dyDescent="0.25"/>
    <row r="21" spans="5:30" ht="15.75" hidden="1" thickBot="1" x14ac:dyDescent="0.3">
      <c r="F21">
        <v>0</v>
      </c>
      <c r="G21" s="11">
        <v>1</v>
      </c>
      <c r="H21" s="5">
        <v>2</v>
      </c>
      <c r="I21" s="5">
        <v>3</v>
      </c>
      <c r="J21" s="5">
        <v>4</v>
      </c>
      <c r="K21" s="5">
        <v>5</v>
      </c>
      <c r="L21" s="5">
        <v>6</v>
      </c>
      <c r="M21" s="5">
        <v>7</v>
      </c>
      <c r="N21" s="5">
        <v>8</v>
      </c>
      <c r="O21" s="5">
        <v>9</v>
      </c>
      <c r="P21" s="5">
        <v>10</v>
      </c>
      <c r="Q21" s="5">
        <v>11</v>
      </c>
      <c r="R21" s="5">
        <v>12</v>
      </c>
      <c r="S21" s="5">
        <v>13</v>
      </c>
      <c r="T21" s="5">
        <v>14</v>
      </c>
      <c r="U21" s="5">
        <v>15</v>
      </c>
      <c r="V21" s="5">
        <v>16</v>
      </c>
      <c r="W21" s="5">
        <v>17</v>
      </c>
      <c r="X21" s="5">
        <v>18</v>
      </c>
      <c r="Y21" s="5">
        <v>19</v>
      </c>
      <c r="Z21" s="5">
        <v>20</v>
      </c>
      <c r="AA21" s="5">
        <v>21</v>
      </c>
      <c r="AB21" s="5">
        <v>22</v>
      </c>
      <c r="AC21" s="5">
        <v>23</v>
      </c>
      <c r="AD21" s="5">
        <v>24</v>
      </c>
    </row>
    <row r="22" spans="5:30" ht="15.75" hidden="1" thickBot="1" x14ac:dyDescent="0.3">
      <c r="E22" s="43">
        <f>E11</f>
        <v>44</v>
      </c>
      <c r="F22" s="54" t="str">
        <f>IF(F32="si",IF(VLOOKUP("Grado",Rosetta!$J$100:$V$100,2+VLOOKUP($E22+F$21,Rosetta!$A$11:$I$98,7,FALSE),FALSE)=0,VLOOKUP("Grado",Rosetta!$J$100:$V$100,1+VLOOKUP($E22+F$21,Rosetta!$A$11:$I$98,7,FALSE),FALSE),VLOOKUP("Grado",Rosetta!$J$100:$V$100,2+VLOOKUP($E22+F$21,Rosetta!$A$11:$I$98,7,FALSE),FALSE)),"")</f>
        <v>V Quinta</v>
      </c>
      <c r="G22" s="54" t="str">
        <f>IF(G32="si",IF(VLOOKUP("Grado",Rosetta!$J$100:$V$100,2+VLOOKUP($E22+G$21,Rosetta!$A$11:$I$98,7,FALSE),FALSE)=0,VLOOKUP("Grado",Rosetta!$J$100:$V$100,1+VLOOKUP($E22+G$21,Rosetta!$A$11:$I$98,7,FALSE),FALSE),VLOOKUP("Grado",Rosetta!$J$100:$V$100,2+VLOOKUP($E22+G$21,Rosetta!$A$11:$I$98,7,FALSE),FALSE)),"")</f>
        <v/>
      </c>
      <c r="H22" s="54" t="str">
        <f>IF(H32="si",IF(VLOOKUP("Grado",Rosetta!$J$100:$V$100,2+VLOOKUP($E22+H$21,Rosetta!$A$11:$I$98,7,FALSE),FALSE)=0,VLOOKUP("Grado",Rosetta!$J$100:$V$100,1+VLOOKUP($E22+H$21,Rosetta!$A$11:$I$98,7,FALSE),FALSE),VLOOKUP("Grado",Rosetta!$J$100:$V$100,2+VLOOKUP($E22+H$21,Rosetta!$A$11:$I$98,7,FALSE),FALSE)),"")</f>
        <v>VI Sexta</v>
      </c>
      <c r="I22" s="54" t="str">
        <f>IF(I32="si",IF(VLOOKUP("Grado",Rosetta!$J$100:$V$100,2+VLOOKUP($E22+I$21,Rosetta!$A$11:$I$98,7,FALSE),FALSE)=0,VLOOKUP("Grado",Rosetta!$J$100:$V$100,1+VLOOKUP($E22+I$21,Rosetta!$A$11:$I$98,7,FALSE),FALSE),VLOOKUP("Grado",Rosetta!$J$100:$V$100,2+VLOOKUP($E22+I$21,Rosetta!$A$11:$I$98,7,FALSE),FALSE)),"")</f>
        <v/>
      </c>
      <c r="J22" s="54" t="str">
        <f>IF(J32="si",IF(VLOOKUP("Grado",Rosetta!$J$100:$V$100,2+VLOOKUP($E22+J$21,Rosetta!$A$11:$I$98,7,FALSE),FALSE)=0,VLOOKUP("Grado",Rosetta!$J$100:$V$100,1+VLOOKUP($E22+J$21,Rosetta!$A$11:$I$98,7,FALSE),FALSE),VLOOKUP("Grado",Rosetta!$J$100:$V$100,2+VLOOKUP($E22+J$21,Rosetta!$A$11:$I$98,7,FALSE),FALSE)),"")</f>
        <v>VII Séptima</v>
      </c>
      <c r="K22" s="54" t="str">
        <f>IF(K32="si",IF(VLOOKUP("Grado",Rosetta!$J$100:$V$100,2+VLOOKUP($E22+K$21,Rosetta!$A$11:$I$98,7,FALSE),FALSE)=0,VLOOKUP("Grado",Rosetta!$J$100:$V$100,1+VLOOKUP($E22+K$21,Rosetta!$A$11:$I$98,7,FALSE),FALSE),VLOOKUP("Grado",Rosetta!$J$100:$V$100,2+VLOOKUP($E22+K$21,Rosetta!$A$11:$I$98,7,FALSE),FALSE)),"")</f>
        <v>I Tónica</v>
      </c>
      <c r="L22" s="54" t="str">
        <f>IF(L32="si",IF(VLOOKUP("Grado",Rosetta!$J$100:$V$100,2+VLOOKUP($E22+L$21,Rosetta!$A$11:$I$98,7,FALSE),FALSE)=0,VLOOKUP("Grado",Rosetta!$J$100:$V$100,1+VLOOKUP($E22+L$21,Rosetta!$A$11:$I$98,7,FALSE),FALSE),VLOOKUP("Grado",Rosetta!$J$100:$V$100,2+VLOOKUP($E22+L$21,Rosetta!$A$11:$I$98,7,FALSE),FALSE)),"")</f>
        <v/>
      </c>
      <c r="M22" s="54" t="str">
        <f>IF(M32="si",IF(VLOOKUP("Grado",Rosetta!$J$100:$V$100,2+VLOOKUP($E22+M$21,Rosetta!$A$11:$I$98,7,FALSE),FALSE)=0,VLOOKUP("Grado",Rosetta!$J$100:$V$100,1+VLOOKUP($E22+M$21,Rosetta!$A$11:$I$98,7,FALSE),FALSE),VLOOKUP("Grado",Rosetta!$J$100:$V$100,2+VLOOKUP($E22+M$21,Rosetta!$A$11:$I$98,7,FALSE),FALSE)),"")</f>
        <v>II</v>
      </c>
      <c r="N22" s="54" t="str">
        <f>IF(N32="si",IF(VLOOKUP("Grado",Rosetta!$J$100:$V$100,2+VLOOKUP($E22+N$21,Rosetta!$A$11:$I$98,7,FALSE),FALSE)=0,VLOOKUP("Grado",Rosetta!$J$100:$V$100,1+VLOOKUP($E22+N$21,Rosetta!$A$11:$I$98,7,FALSE),FALSE),VLOOKUP("Grado",Rosetta!$J$100:$V$100,2+VLOOKUP($E22+N$21,Rosetta!$A$11:$I$98,7,FALSE),FALSE)),"")</f>
        <v/>
      </c>
      <c r="O22" s="54" t="str">
        <f>IF(O32="si",IF(VLOOKUP("Grado",Rosetta!$J$100:$V$100,2+VLOOKUP($E22+O$21,Rosetta!$A$11:$I$98,7,FALSE),FALSE)=0,VLOOKUP("Grado",Rosetta!$J$100:$V$100,1+VLOOKUP($E22+O$21,Rosetta!$A$11:$I$98,7,FALSE),FALSE),VLOOKUP("Grado",Rosetta!$J$100:$V$100,2+VLOOKUP($E22+O$21,Rosetta!$A$11:$I$98,7,FALSE),FALSE)),"")</f>
        <v>III Tercera</v>
      </c>
      <c r="P22" s="54" t="str">
        <f>IF(P32="si",IF(VLOOKUP("Grado",Rosetta!$J$100:$V$100,2+VLOOKUP($E22+P$21,Rosetta!$A$11:$I$98,7,FALSE),FALSE)=0,VLOOKUP("Grado",Rosetta!$J$100:$V$100,1+VLOOKUP($E22+P$21,Rosetta!$A$11:$I$98,7,FALSE),FALSE),VLOOKUP("Grado",Rosetta!$J$100:$V$100,2+VLOOKUP($E22+P$21,Rosetta!$A$11:$I$98,7,FALSE),FALSE)),"")</f>
        <v>IV Cuarta</v>
      </c>
      <c r="Q22" s="54" t="str">
        <f>IF(Q32="si",IF(VLOOKUP("Grado",Rosetta!$J$100:$V$100,2+VLOOKUP($E22+Q$21,Rosetta!$A$11:$I$98,7,FALSE),FALSE)=0,VLOOKUP("Grado",Rosetta!$J$100:$V$100,1+VLOOKUP($E22+Q$21,Rosetta!$A$11:$I$98,7,FALSE),FALSE),VLOOKUP("Grado",Rosetta!$J$100:$V$100,2+VLOOKUP($E22+Q$21,Rosetta!$A$11:$I$98,7,FALSE),FALSE)),"")</f>
        <v/>
      </c>
      <c r="R22" s="54" t="str">
        <f>IF(R32="si",IF(VLOOKUP("Grado",Rosetta!$J$100:$V$100,2+VLOOKUP($E22+R$21,Rosetta!$A$11:$I$98,7,FALSE),FALSE)=0,VLOOKUP("Grado",Rosetta!$J$100:$V$100,1+VLOOKUP($E22+R$21,Rosetta!$A$11:$I$98,7,FALSE),FALSE),VLOOKUP("Grado",Rosetta!$J$100:$V$100,2+VLOOKUP($E22+R$21,Rosetta!$A$11:$I$98,7,FALSE),FALSE)),"")</f>
        <v>V Quinta</v>
      </c>
      <c r="S22" s="54" t="str">
        <f>IF(S32="si",IF(VLOOKUP("Grado",Rosetta!$J$100:$V$100,2+VLOOKUP($E22+S$21,Rosetta!$A$11:$I$98,7,FALSE),FALSE)=0,VLOOKUP("Grado",Rosetta!$J$100:$V$100,1+VLOOKUP($E22+S$21,Rosetta!$A$11:$I$98,7,FALSE),FALSE),VLOOKUP("Grado",Rosetta!$J$100:$V$100,2+VLOOKUP($E22+S$21,Rosetta!$A$11:$I$98,7,FALSE),FALSE)),"")</f>
        <v/>
      </c>
      <c r="T22" s="54" t="str">
        <f>IF(T32="si",IF(VLOOKUP("Grado",Rosetta!$J$100:$V$100,2+VLOOKUP($E22+T$21,Rosetta!$A$11:$I$98,7,FALSE),FALSE)=0,VLOOKUP("Grado",Rosetta!$J$100:$V$100,1+VLOOKUP($E22+T$21,Rosetta!$A$11:$I$98,7,FALSE),FALSE),VLOOKUP("Grado",Rosetta!$J$100:$V$100,2+VLOOKUP($E22+T$21,Rosetta!$A$11:$I$98,7,FALSE),FALSE)),"")</f>
        <v>VI Sexta</v>
      </c>
      <c r="U22" s="54" t="str">
        <f>IF(U32="si",IF(VLOOKUP("Grado",Rosetta!$J$100:$V$100,2+VLOOKUP($E22+U$21,Rosetta!$A$11:$I$98,7,FALSE),FALSE)=0,VLOOKUP("Grado",Rosetta!$J$100:$V$100,1+VLOOKUP($E22+U$21,Rosetta!$A$11:$I$98,7,FALSE),FALSE),VLOOKUP("Grado",Rosetta!$J$100:$V$100,2+VLOOKUP($E22+U$21,Rosetta!$A$11:$I$98,7,FALSE),FALSE)),"")</f>
        <v/>
      </c>
      <c r="V22" s="54" t="str">
        <f>IF(V32="si",IF(VLOOKUP("Grado",Rosetta!$J$100:$V$100,2+VLOOKUP($E22+V$21,Rosetta!$A$11:$I$98,7,FALSE),FALSE)=0,VLOOKUP("Grado",Rosetta!$J$100:$V$100,1+VLOOKUP($E22+V$21,Rosetta!$A$11:$I$98,7,FALSE),FALSE),VLOOKUP("Grado",Rosetta!$J$100:$V$100,2+VLOOKUP($E22+V$21,Rosetta!$A$11:$I$98,7,FALSE),FALSE)),"")</f>
        <v>VII Séptima</v>
      </c>
      <c r="W22" s="54" t="str">
        <f>IF(W32="si",IF(VLOOKUP("Grado",Rosetta!$J$100:$V$100,2+VLOOKUP($E22+W$21,Rosetta!$A$11:$I$98,7,FALSE),FALSE)=0,VLOOKUP("Grado",Rosetta!$J$100:$V$100,1+VLOOKUP($E22+W$21,Rosetta!$A$11:$I$98,7,FALSE),FALSE),VLOOKUP("Grado",Rosetta!$J$100:$V$100,2+VLOOKUP($E22+W$21,Rosetta!$A$11:$I$98,7,FALSE),FALSE)),"")</f>
        <v>I Tónica</v>
      </c>
      <c r="X22" s="54" t="str">
        <f>IF(X32="si",IF(VLOOKUP("Grado",Rosetta!$J$100:$V$100,2+VLOOKUP($E22+X$21,Rosetta!$A$11:$I$98,7,FALSE),FALSE)=0,VLOOKUP("Grado",Rosetta!$J$100:$V$100,1+VLOOKUP($E22+X$21,Rosetta!$A$11:$I$98,7,FALSE),FALSE),VLOOKUP("Grado",Rosetta!$J$100:$V$100,2+VLOOKUP($E22+X$21,Rosetta!$A$11:$I$98,7,FALSE),FALSE)),"")</f>
        <v/>
      </c>
      <c r="Y22" s="54" t="str">
        <f>IF(Y32="si",IF(VLOOKUP("Grado",Rosetta!$J$100:$V$100,2+VLOOKUP($E22+Y$21,Rosetta!$A$11:$I$98,7,FALSE),FALSE)=0,VLOOKUP("Grado",Rosetta!$J$100:$V$100,1+VLOOKUP($E22+Y$21,Rosetta!$A$11:$I$98,7,FALSE),FALSE),VLOOKUP("Grado",Rosetta!$J$100:$V$100,2+VLOOKUP($E22+Y$21,Rosetta!$A$11:$I$98,7,FALSE),FALSE)),"")</f>
        <v>II</v>
      </c>
      <c r="Z22" s="54" t="str">
        <f>IF(Z32="si",IF(VLOOKUP("Grado",Rosetta!$J$100:$V$100,2+VLOOKUP($E22+Z$21,Rosetta!$A$11:$I$98,7,FALSE),FALSE)=0,VLOOKUP("Grado",Rosetta!$J$100:$V$100,1+VLOOKUP($E22+Z$21,Rosetta!$A$11:$I$98,7,FALSE),FALSE),VLOOKUP("Grado",Rosetta!$J$100:$V$100,2+VLOOKUP($E22+Z$21,Rosetta!$A$11:$I$98,7,FALSE),FALSE)),"")</f>
        <v/>
      </c>
      <c r="AA22" s="54" t="str">
        <f>IF(AA32="si",IF(VLOOKUP("Grado",Rosetta!$J$100:$V$100,2+VLOOKUP($E22+AA$21,Rosetta!$A$11:$I$98,7,FALSE),FALSE)=0,VLOOKUP("Grado",Rosetta!$J$100:$V$100,1+VLOOKUP($E22+AA$21,Rosetta!$A$11:$I$98,7,FALSE),FALSE),VLOOKUP("Grado",Rosetta!$J$100:$V$100,2+VLOOKUP($E22+AA$21,Rosetta!$A$11:$I$98,7,FALSE),FALSE)),"")</f>
        <v>III Tercera</v>
      </c>
      <c r="AB22" s="54" t="str">
        <f>IF(AB32="si",IF(VLOOKUP("Grado",Rosetta!$J$100:$V$100,2+VLOOKUP($E22+AB$21,Rosetta!$A$11:$I$98,7,FALSE),FALSE)=0,VLOOKUP("Grado",Rosetta!$J$100:$V$100,1+VLOOKUP($E22+AB$21,Rosetta!$A$11:$I$98,7,FALSE),FALSE),VLOOKUP("Grado",Rosetta!$J$100:$V$100,2+VLOOKUP($E22+AB$21,Rosetta!$A$11:$I$98,7,FALSE),FALSE)),"")</f>
        <v>IV Cuarta</v>
      </c>
      <c r="AC22" s="54" t="str">
        <f>IF(AC32="si",IF(VLOOKUP("Grado",Rosetta!$J$100:$V$100,2+VLOOKUP($E22+AC$21,Rosetta!$A$11:$I$98,7,FALSE),FALSE)=0,VLOOKUP("Grado",Rosetta!$J$100:$V$100,1+VLOOKUP($E22+AC$21,Rosetta!$A$11:$I$98,7,FALSE),FALSE),VLOOKUP("Grado",Rosetta!$J$100:$V$100,2+VLOOKUP($E22+AC$21,Rosetta!$A$11:$I$98,7,FALSE),FALSE)),"")</f>
        <v/>
      </c>
      <c r="AD22" s="54" t="str">
        <f>IF(AD32="si",IF(VLOOKUP("Grado",Rosetta!$J$100:$V$100,2+VLOOKUP($E22+AD$21,Rosetta!$A$11:$I$98,7,FALSE),FALSE)=0,VLOOKUP("Grado",Rosetta!$J$100:$V$100,1+VLOOKUP($E22+AD$21,Rosetta!$A$11:$I$98,7,FALSE),FALSE),VLOOKUP("Grado",Rosetta!$J$100:$V$100,2+VLOOKUP($E22+AD$21,Rosetta!$A$11:$I$98,7,FALSE),FALSE)),"")</f>
        <v>V Quinta</v>
      </c>
    </row>
    <row r="23" spans="5:30" ht="15.75" hidden="1" thickBot="1" x14ac:dyDescent="0.3">
      <c r="E23" s="43">
        <f t="shared" ref="E23" si="0">E12</f>
        <v>39</v>
      </c>
      <c r="F23" s="54" t="str">
        <f>IF(F33="si",IF(VLOOKUP("Grado",Rosetta!$J$100:$V$100,2+VLOOKUP($E23+F$21,Rosetta!$A$11:$I$98,7,FALSE),FALSE)=0,VLOOKUP("Grado",Rosetta!$J$100:$V$100,1+VLOOKUP($E23+F$21,Rosetta!$A$11:$I$98,7,FALSE),FALSE),VLOOKUP("Grado",Rosetta!$J$100:$V$100,2+VLOOKUP($E23+F$21,Rosetta!$A$11:$I$98,7,FALSE),FALSE)),"")</f>
        <v>II</v>
      </c>
      <c r="G23" s="54" t="str">
        <f>IF(G33="si",IF(VLOOKUP("Grado",Rosetta!$J$100:$V$100,2+VLOOKUP($E23+G$21,Rosetta!$A$11:$I$98,7,FALSE),FALSE)=0,VLOOKUP("Grado",Rosetta!$J$100:$V$100,1+VLOOKUP($E23+G$21,Rosetta!$A$11:$I$98,7,FALSE),FALSE),VLOOKUP("Grado",Rosetta!$J$100:$V$100,2+VLOOKUP($E23+G$21,Rosetta!$A$11:$I$98,7,FALSE),FALSE)),"")</f>
        <v/>
      </c>
      <c r="H23" s="54" t="str">
        <f>IF(H33="si",IF(VLOOKUP("Grado",Rosetta!$J$100:$V$100,2+VLOOKUP($E23+H$21,Rosetta!$A$11:$I$98,7,FALSE),FALSE)=0,VLOOKUP("Grado",Rosetta!$J$100:$V$100,1+VLOOKUP($E23+H$21,Rosetta!$A$11:$I$98,7,FALSE),FALSE),VLOOKUP("Grado",Rosetta!$J$100:$V$100,2+VLOOKUP($E23+H$21,Rosetta!$A$11:$I$98,7,FALSE),FALSE)),"")</f>
        <v>III Tercera</v>
      </c>
      <c r="I23" s="54" t="str">
        <f>IF(I33="si",IF(VLOOKUP("Grado",Rosetta!$J$100:$V$100,2+VLOOKUP($E23+I$21,Rosetta!$A$11:$I$98,7,FALSE),FALSE)=0,VLOOKUP("Grado",Rosetta!$J$100:$V$100,1+VLOOKUP($E23+I$21,Rosetta!$A$11:$I$98,7,FALSE),FALSE),VLOOKUP("Grado",Rosetta!$J$100:$V$100,2+VLOOKUP($E23+I$21,Rosetta!$A$11:$I$98,7,FALSE),FALSE)),"")</f>
        <v>IV Cuarta</v>
      </c>
      <c r="J23" s="54" t="str">
        <f>IF(J33="si",IF(VLOOKUP("Grado",Rosetta!$J$100:$V$100,2+VLOOKUP($E23+J$21,Rosetta!$A$11:$I$98,7,FALSE),FALSE)=0,VLOOKUP("Grado",Rosetta!$J$100:$V$100,1+VLOOKUP($E23+J$21,Rosetta!$A$11:$I$98,7,FALSE),FALSE),VLOOKUP("Grado",Rosetta!$J$100:$V$100,2+VLOOKUP($E23+J$21,Rosetta!$A$11:$I$98,7,FALSE),FALSE)),"")</f>
        <v/>
      </c>
      <c r="K23" s="54" t="str">
        <f>IF(K33="si",IF(VLOOKUP("Grado",Rosetta!$J$100:$V$100,2+VLOOKUP($E23+K$21,Rosetta!$A$11:$I$98,7,FALSE),FALSE)=0,VLOOKUP("Grado",Rosetta!$J$100:$V$100,1+VLOOKUP($E23+K$21,Rosetta!$A$11:$I$98,7,FALSE),FALSE),VLOOKUP("Grado",Rosetta!$J$100:$V$100,2+VLOOKUP($E23+K$21,Rosetta!$A$11:$I$98,7,FALSE),FALSE)),"")</f>
        <v>V Quinta</v>
      </c>
      <c r="L23" s="54" t="str">
        <f>IF(L33="si",IF(VLOOKUP("Grado",Rosetta!$J$100:$V$100,2+VLOOKUP($E23+L$21,Rosetta!$A$11:$I$98,7,FALSE),FALSE)=0,VLOOKUP("Grado",Rosetta!$J$100:$V$100,1+VLOOKUP($E23+L$21,Rosetta!$A$11:$I$98,7,FALSE),FALSE),VLOOKUP("Grado",Rosetta!$J$100:$V$100,2+VLOOKUP($E23+L$21,Rosetta!$A$11:$I$98,7,FALSE),FALSE)),"")</f>
        <v/>
      </c>
      <c r="M23" s="54" t="str">
        <f>IF(M33="si",IF(VLOOKUP("Grado",Rosetta!$J$100:$V$100,2+VLOOKUP($E23+M$21,Rosetta!$A$11:$I$98,7,FALSE),FALSE)=0,VLOOKUP("Grado",Rosetta!$J$100:$V$100,1+VLOOKUP($E23+M$21,Rosetta!$A$11:$I$98,7,FALSE),FALSE),VLOOKUP("Grado",Rosetta!$J$100:$V$100,2+VLOOKUP($E23+M$21,Rosetta!$A$11:$I$98,7,FALSE),FALSE)),"")</f>
        <v>VI Sexta</v>
      </c>
      <c r="N23" s="54" t="str">
        <f>IF(N33="si",IF(VLOOKUP("Grado",Rosetta!$J$100:$V$100,2+VLOOKUP($E23+N$21,Rosetta!$A$11:$I$98,7,FALSE),FALSE)=0,VLOOKUP("Grado",Rosetta!$J$100:$V$100,1+VLOOKUP($E23+N$21,Rosetta!$A$11:$I$98,7,FALSE),FALSE),VLOOKUP("Grado",Rosetta!$J$100:$V$100,2+VLOOKUP($E23+N$21,Rosetta!$A$11:$I$98,7,FALSE),FALSE)),"")</f>
        <v/>
      </c>
      <c r="O23" s="54" t="str">
        <f>IF(O33="si",IF(VLOOKUP("Grado",Rosetta!$J$100:$V$100,2+VLOOKUP($E23+O$21,Rosetta!$A$11:$I$98,7,FALSE),FALSE)=0,VLOOKUP("Grado",Rosetta!$J$100:$V$100,1+VLOOKUP($E23+O$21,Rosetta!$A$11:$I$98,7,FALSE),FALSE),VLOOKUP("Grado",Rosetta!$J$100:$V$100,2+VLOOKUP($E23+O$21,Rosetta!$A$11:$I$98,7,FALSE),FALSE)),"")</f>
        <v>VII Séptima</v>
      </c>
      <c r="P23" s="54" t="str">
        <f>IF(P33="si",IF(VLOOKUP("Grado",Rosetta!$J$100:$V$100,2+VLOOKUP($E23+P$21,Rosetta!$A$11:$I$98,7,FALSE),FALSE)=0,VLOOKUP("Grado",Rosetta!$J$100:$V$100,1+VLOOKUP($E23+P$21,Rosetta!$A$11:$I$98,7,FALSE),FALSE),VLOOKUP("Grado",Rosetta!$J$100:$V$100,2+VLOOKUP($E23+P$21,Rosetta!$A$11:$I$98,7,FALSE),FALSE)),"")</f>
        <v>I Tónica</v>
      </c>
      <c r="Q23" s="54" t="str">
        <f>IF(Q33="si",IF(VLOOKUP("Grado",Rosetta!$J$100:$V$100,2+VLOOKUP($E23+Q$21,Rosetta!$A$11:$I$98,7,FALSE),FALSE)=0,VLOOKUP("Grado",Rosetta!$J$100:$V$100,1+VLOOKUP($E23+Q$21,Rosetta!$A$11:$I$98,7,FALSE),FALSE),VLOOKUP("Grado",Rosetta!$J$100:$V$100,2+VLOOKUP($E23+Q$21,Rosetta!$A$11:$I$98,7,FALSE),FALSE)),"")</f>
        <v/>
      </c>
      <c r="R23" s="54" t="str">
        <f>IF(R33="si",IF(VLOOKUP("Grado",Rosetta!$J$100:$V$100,2+VLOOKUP($E23+R$21,Rosetta!$A$11:$I$98,7,FALSE),FALSE)=0,VLOOKUP("Grado",Rosetta!$J$100:$V$100,1+VLOOKUP($E23+R$21,Rosetta!$A$11:$I$98,7,FALSE),FALSE),VLOOKUP("Grado",Rosetta!$J$100:$V$100,2+VLOOKUP($E23+R$21,Rosetta!$A$11:$I$98,7,FALSE),FALSE)),"")</f>
        <v>II</v>
      </c>
      <c r="S23" s="54" t="str">
        <f>IF(S33="si",IF(VLOOKUP("Grado",Rosetta!$J$100:$V$100,2+VLOOKUP($E23+S$21,Rosetta!$A$11:$I$98,7,FALSE),FALSE)=0,VLOOKUP("Grado",Rosetta!$J$100:$V$100,1+VLOOKUP($E23+S$21,Rosetta!$A$11:$I$98,7,FALSE),FALSE),VLOOKUP("Grado",Rosetta!$J$100:$V$100,2+VLOOKUP($E23+S$21,Rosetta!$A$11:$I$98,7,FALSE),FALSE)),"")</f>
        <v/>
      </c>
      <c r="T23" s="54" t="str">
        <f>IF(T33="si",IF(VLOOKUP("Grado",Rosetta!$J$100:$V$100,2+VLOOKUP($E23+T$21,Rosetta!$A$11:$I$98,7,FALSE),FALSE)=0,VLOOKUP("Grado",Rosetta!$J$100:$V$100,1+VLOOKUP($E23+T$21,Rosetta!$A$11:$I$98,7,FALSE),FALSE),VLOOKUP("Grado",Rosetta!$J$100:$V$100,2+VLOOKUP($E23+T$21,Rosetta!$A$11:$I$98,7,FALSE),FALSE)),"")</f>
        <v>III Tercera</v>
      </c>
      <c r="U23" s="54" t="str">
        <f>IF(U33="si",IF(VLOOKUP("Grado",Rosetta!$J$100:$V$100,2+VLOOKUP($E23+U$21,Rosetta!$A$11:$I$98,7,FALSE),FALSE)=0,VLOOKUP("Grado",Rosetta!$J$100:$V$100,1+VLOOKUP($E23+U$21,Rosetta!$A$11:$I$98,7,FALSE),FALSE),VLOOKUP("Grado",Rosetta!$J$100:$V$100,2+VLOOKUP($E23+U$21,Rosetta!$A$11:$I$98,7,FALSE),FALSE)),"")</f>
        <v>IV Cuarta</v>
      </c>
      <c r="V23" s="54" t="str">
        <f>IF(V33="si",IF(VLOOKUP("Grado",Rosetta!$J$100:$V$100,2+VLOOKUP($E23+V$21,Rosetta!$A$11:$I$98,7,FALSE),FALSE)=0,VLOOKUP("Grado",Rosetta!$J$100:$V$100,1+VLOOKUP($E23+V$21,Rosetta!$A$11:$I$98,7,FALSE),FALSE),VLOOKUP("Grado",Rosetta!$J$100:$V$100,2+VLOOKUP($E23+V$21,Rosetta!$A$11:$I$98,7,FALSE),FALSE)),"")</f>
        <v/>
      </c>
      <c r="W23" s="54" t="str">
        <f>IF(W33="si",IF(VLOOKUP("Grado",Rosetta!$J$100:$V$100,2+VLOOKUP($E23+W$21,Rosetta!$A$11:$I$98,7,FALSE),FALSE)=0,VLOOKUP("Grado",Rosetta!$J$100:$V$100,1+VLOOKUP($E23+W$21,Rosetta!$A$11:$I$98,7,FALSE),FALSE),VLOOKUP("Grado",Rosetta!$J$100:$V$100,2+VLOOKUP($E23+W$21,Rosetta!$A$11:$I$98,7,FALSE),FALSE)),"")</f>
        <v>V Quinta</v>
      </c>
      <c r="X23" s="54" t="str">
        <f>IF(X33="si",IF(VLOOKUP("Grado",Rosetta!$J$100:$V$100,2+VLOOKUP($E23+X$21,Rosetta!$A$11:$I$98,7,FALSE),FALSE)=0,VLOOKUP("Grado",Rosetta!$J$100:$V$100,1+VLOOKUP($E23+X$21,Rosetta!$A$11:$I$98,7,FALSE),FALSE),VLOOKUP("Grado",Rosetta!$J$100:$V$100,2+VLOOKUP($E23+X$21,Rosetta!$A$11:$I$98,7,FALSE),FALSE)),"")</f>
        <v/>
      </c>
      <c r="Y23" s="54" t="str">
        <f>IF(Y33="si",IF(VLOOKUP("Grado",Rosetta!$J$100:$V$100,2+VLOOKUP($E23+Y$21,Rosetta!$A$11:$I$98,7,FALSE),FALSE)=0,VLOOKUP("Grado",Rosetta!$J$100:$V$100,1+VLOOKUP($E23+Y$21,Rosetta!$A$11:$I$98,7,FALSE),FALSE),VLOOKUP("Grado",Rosetta!$J$100:$V$100,2+VLOOKUP($E23+Y$21,Rosetta!$A$11:$I$98,7,FALSE),FALSE)),"")</f>
        <v>VI Sexta</v>
      </c>
      <c r="Z23" s="54" t="str">
        <f>IF(Z33="si",IF(VLOOKUP("Grado",Rosetta!$J$100:$V$100,2+VLOOKUP($E23+Z$21,Rosetta!$A$11:$I$98,7,FALSE),FALSE)=0,VLOOKUP("Grado",Rosetta!$J$100:$V$100,1+VLOOKUP($E23+Z$21,Rosetta!$A$11:$I$98,7,FALSE),FALSE),VLOOKUP("Grado",Rosetta!$J$100:$V$100,2+VLOOKUP($E23+Z$21,Rosetta!$A$11:$I$98,7,FALSE),FALSE)),"")</f>
        <v/>
      </c>
      <c r="AA23" s="54" t="str">
        <f>IF(AA33="si",IF(VLOOKUP("Grado",Rosetta!$J$100:$V$100,2+VLOOKUP($E23+AA$21,Rosetta!$A$11:$I$98,7,FALSE),FALSE)=0,VLOOKUP("Grado",Rosetta!$J$100:$V$100,1+VLOOKUP($E23+AA$21,Rosetta!$A$11:$I$98,7,FALSE),FALSE),VLOOKUP("Grado",Rosetta!$J$100:$V$100,2+VLOOKUP($E23+AA$21,Rosetta!$A$11:$I$98,7,FALSE),FALSE)),"")</f>
        <v>VII Séptima</v>
      </c>
      <c r="AB23" s="54" t="str">
        <f>IF(AB33="si",IF(VLOOKUP("Grado",Rosetta!$J$100:$V$100,2+VLOOKUP($E23+AB$21,Rosetta!$A$11:$I$98,7,FALSE),FALSE)=0,VLOOKUP("Grado",Rosetta!$J$100:$V$100,1+VLOOKUP($E23+AB$21,Rosetta!$A$11:$I$98,7,FALSE),FALSE),VLOOKUP("Grado",Rosetta!$J$100:$V$100,2+VLOOKUP($E23+AB$21,Rosetta!$A$11:$I$98,7,FALSE),FALSE)),"")</f>
        <v>I Tónica</v>
      </c>
      <c r="AC23" s="54" t="str">
        <f>IF(AC33="si",IF(VLOOKUP("Grado",Rosetta!$J$100:$V$100,2+VLOOKUP($E23+AC$21,Rosetta!$A$11:$I$98,7,FALSE),FALSE)=0,VLOOKUP("Grado",Rosetta!$J$100:$V$100,1+VLOOKUP($E23+AC$21,Rosetta!$A$11:$I$98,7,FALSE),FALSE),VLOOKUP("Grado",Rosetta!$J$100:$V$100,2+VLOOKUP($E23+AC$21,Rosetta!$A$11:$I$98,7,FALSE),FALSE)),"")</f>
        <v/>
      </c>
      <c r="AD23" s="54" t="str">
        <f>IF(AD33="si",IF(VLOOKUP("Grado",Rosetta!$J$100:$V$100,2+VLOOKUP($E23+AD$21,Rosetta!$A$11:$I$98,7,FALSE),FALSE)=0,VLOOKUP("Grado",Rosetta!$J$100:$V$100,1+VLOOKUP($E23+AD$21,Rosetta!$A$11:$I$98,7,FALSE),FALSE),VLOOKUP("Grado",Rosetta!$J$100:$V$100,2+VLOOKUP($E23+AD$21,Rosetta!$A$11:$I$98,7,FALSE),FALSE)),"")</f>
        <v>II</v>
      </c>
    </row>
    <row r="24" spans="5:30" ht="15.75" hidden="1" thickBot="1" x14ac:dyDescent="0.3">
      <c r="E24" s="43">
        <f t="shared" ref="E24" si="1">E13</f>
        <v>35</v>
      </c>
      <c r="F24" s="54" t="str">
        <f>IF(F34="si",IF(VLOOKUP("Grado",Rosetta!$J$100:$V$100,2+VLOOKUP($E24+F$21,Rosetta!$A$11:$I$98,7,FALSE),FALSE)=0,VLOOKUP("Grado",Rosetta!$J$100:$V$100,1+VLOOKUP($E24+F$21,Rosetta!$A$11:$I$98,7,FALSE),FALSE),VLOOKUP("Grado",Rosetta!$J$100:$V$100,2+VLOOKUP($E24+F$21,Rosetta!$A$11:$I$98,7,FALSE),FALSE)),"")</f>
        <v/>
      </c>
      <c r="G24" s="54" t="str">
        <f>IF(G34="si",IF(VLOOKUP("Grado",Rosetta!$J$100:$V$100,2+VLOOKUP($E24+G$21,Rosetta!$A$11:$I$98,7,FALSE),FALSE)=0,VLOOKUP("Grado",Rosetta!$J$100:$V$100,1+VLOOKUP($E24+G$21,Rosetta!$A$11:$I$98,7,FALSE),FALSE),VLOOKUP("Grado",Rosetta!$J$100:$V$100,2+VLOOKUP($E24+G$21,Rosetta!$A$11:$I$98,7,FALSE),FALSE)),"")</f>
        <v>VII Séptima</v>
      </c>
      <c r="H24" s="54" t="str">
        <f>IF(H34="si",IF(VLOOKUP("Grado",Rosetta!$J$100:$V$100,2+VLOOKUP($E24+H$21,Rosetta!$A$11:$I$98,7,FALSE),FALSE)=0,VLOOKUP("Grado",Rosetta!$J$100:$V$100,1+VLOOKUP($E24+H$21,Rosetta!$A$11:$I$98,7,FALSE),FALSE),VLOOKUP("Grado",Rosetta!$J$100:$V$100,2+VLOOKUP($E24+H$21,Rosetta!$A$11:$I$98,7,FALSE),FALSE)),"")</f>
        <v>I Tónica</v>
      </c>
      <c r="I24" s="54" t="str">
        <f>IF(I34="si",IF(VLOOKUP("Grado",Rosetta!$J$100:$V$100,2+VLOOKUP($E24+I$21,Rosetta!$A$11:$I$98,7,FALSE),FALSE)=0,VLOOKUP("Grado",Rosetta!$J$100:$V$100,1+VLOOKUP($E24+I$21,Rosetta!$A$11:$I$98,7,FALSE),FALSE),VLOOKUP("Grado",Rosetta!$J$100:$V$100,2+VLOOKUP($E24+I$21,Rosetta!$A$11:$I$98,7,FALSE),FALSE)),"")</f>
        <v/>
      </c>
      <c r="J24" s="54" t="str">
        <f>IF(J34="si",IF(VLOOKUP("Grado",Rosetta!$J$100:$V$100,2+VLOOKUP($E24+J$21,Rosetta!$A$11:$I$98,7,FALSE),FALSE)=0,VLOOKUP("Grado",Rosetta!$J$100:$V$100,1+VLOOKUP($E24+J$21,Rosetta!$A$11:$I$98,7,FALSE),FALSE),VLOOKUP("Grado",Rosetta!$J$100:$V$100,2+VLOOKUP($E24+J$21,Rosetta!$A$11:$I$98,7,FALSE),FALSE)),"")</f>
        <v>II</v>
      </c>
      <c r="K24" s="54" t="str">
        <f>IF(K34="si",IF(VLOOKUP("Grado",Rosetta!$J$100:$V$100,2+VLOOKUP($E24+K$21,Rosetta!$A$11:$I$98,7,FALSE),FALSE)=0,VLOOKUP("Grado",Rosetta!$J$100:$V$100,1+VLOOKUP($E24+K$21,Rosetta!$A$11:$I$98,7,FALSE),FALSE),VLOOKUP("Grado",Rosetta!$J$100:$V$100,2+VLOOKUP($E24+K$21,Rosetta!$A$11:$I$98,7,FALSE),FALSE)),"")</f>
        <v/>
      </c>
      <c r="L24" s="54" t="str">
        <f>IF(L34="si",IF(VLOOKUP("Grado",Rosetta!$J$100:$V$100,2+VLOOKUP($E24+L$21,Rosetta!$A$11:$I$98,7,FALSE),FALSE)=0,VLOOKUP("Grado",Rosetta!$J$100:$V$100,1+VLOOKUP($E24+L$21,Rosetta!$A$11:$I$98,7,FALSE),FALSE),VLOOKUP("Grado",Rosetta!$J$100:$V$100,2+VLOOKUP($E24+L$21,Rosetta!$A$11:$I$98,7,FALSE),FALSE)),"")</f>
        <v>III Tercera</v>
      </c>
      <c r="M24" s="54" t="str">
        <f>IF(M34="si",IF(VLOOKUP("Grado",Rosetta!$J$100:$V$100,2+VLOOKUP($E24+M$21,Rosetta!$A$11:$I$98,7,FALSE),FALSE)=0,VLOOKUP("Grado",Rosetta!$J$100:$V$100,1+VLOOKUP($E24+M$21,Rosetta!$A$11:$I$98,7,FALSE),FALSE),VLOOKUP("Grado",Rosetta!$J$100:$V$100,2+VLOOKUP($E24+M$21,Rosetta!$A$11:$I$98,7,FALSE),FALSE)),"")</f>
        <v>IV Cuarta</v>
      </c>
      <c r="N24" s="54" t="str">
        <f>IF(N34="si",IF(VLOOKUP("Grado",Rosetta!$J$100:$V$100,2+VLOOKUP($E24+N$21,Rosetta!$A$11:$I$98,7,FALSE),FALSE)=0,VLOOKUP("Grado",Rosetta!$J$100:$V$100,1+VLOOKUP($E24+N$21,Rosetta!$A$11:$I$98,7,FALSE),FALSE),VLOOKUP("Grado",Rosetta!$J$100:$V$100,2+VLOOKUP($E24+N$21,Rosetta!$A$11:$I$98,7,FALSE),FALSE)),"")</f>
        <v/>
      </c>
      <c r="O24" s="54" t="str">
        <f>IF(O34="si",IF(VLOOKUP("Grado",Rosetta!$J$100:$V$100,2+VLOOKUP($E24+O$21,Rosetta!$A$11:$I$98,7,FALSE),FALSE)=0,VLOOKUP("Grado",Rosetta!$J$100:$V$100,1+VLOOKUP($E24+O$21,Rosetta!$A$11:$I$98,7,FALSE),FALSE),VLOOKUP("Grado",Rosetta!$J$100:$V$100,2+VLOOKUP($E24+O$21,Rosetta!$A$11:$I$98,7,FALSE),FALSE)),"")</f>
        <v>V Quinta</v>
      </c>
      <c r="P24" s="54" t="str">
        <f>IF(P34="si",IF(VLOOKUP("Grado",Rosetta!$J$100:$V$100,2+VLOOKUP($E24+P$21,Rosetta!$A$11:$I$98,7,FALSE),FALSE)=0,VLOOKUP("Grado",Rosetta!$J$100:$V$100,1+VLOOKUP($E24+P$21,Rosetta!$A$11:$I$98,7,FALSE),FALSE),VLOOKUP("Grado",Rosetta!$J$100:$V$100,2+VLOOKUP($E24+P$21,Rosetta!$A$11:$I$98,7,FALSE),FALSE)),"")</f>
        <v/>
      </c>
      <c r="Q24" s="54" t="str">
        <f>IF(Q34="si",IF(VLOOKUP("Grado",Rosetta!$J$100:$V$100,2+VLOOKUP($E24+Q$21,Rosetta!$A$11:$I$98,7,FALSE),FALSE)=0,VLOOKUP("Grado",Rosetta!$J$100:$V$100,1+VLOOKUP($E24+Q$21,Rosetta!$A$11:$I$98,7,FALSE),FALSE),VLOOKUP("Grado",Rosetta!$J$100:$V$100,2+VLOOKUP($E24+Q$21,Rosetta!$A$11:$I$98,7,FALSE),FALSE)),"")</f>
        <v>VI Sexta</v>
      </c>
      <c r="R24" s="54" t="str">
        <f>IF(R34="si",IF(VLOOKUP("Grado",Rosetta!$J$100:$V$100,2+VLOOKUP($E24+R$21,Rosetta!$A$11:$I$98,7,FALSE),FALSE)=0,VLOOKUP("Grado",Rosetta!$J$100:$V$100,1+VLOOKUP($E24+R$21,Rosetta!$A$11:$I$98,7,FALSE),FALSE),VLOOKUP("Grado",Rosetta!$J$100:$V$100,2+VLOOKUP($E24+R$21,Rosetta!$A$11:$I$98,7,FALSE),FALSE)),"")</f>
        <v/>
      </c>
      <c r="S24" s="54" t="str">
        <f>IF(S34="si",IF(VLOOKUP("Grado",Rosetta!$J$100:$V$100,2+VLOOKUP($E24+S$21,Rosetta!$A$11:$I$98,7,FALSE),FALSE)=0,VLOOKUP("Grado",Rosetta!$J$100:$V$100,1+VLOOKUP($E24+S$21,Rosetta!$A$11:$I$98,7,FALSE),FALSE),VLOOKUP("Grado",Rosetta!$J$100:$V$100,2+VLOOKUP($E24+S$21,Rosetta!$A$11:$I$98,7,FALSE),FALSE)),"")</f>
        <v>VII Séptima</v>
      </c>
      <c r="T24" s="54" t="str">
        <f>IF(T34="si",IF(VLOOKUP("Grado",Rosetta!$J$100:$V$100,2+VLOOKUP($E24+T$21,Rosetta!$A$11:$I$98,7,FALSE),FALSE)=0,VLOOKUP("Grado",Rosetta!$J$100:$V$100,1+VLOOKUP($E24+T$21,Rosetta!$A$11:$I$98,7,FALSE),FALSE),VLOOKUP("Grado",Rosetta!$J$100:$V$100,2+VLOOKUP($E24+T$21,Rosetta!$A$11:$I$98,7,FALSE),FALSE)),"")</f>
        <v>I Tónica</v>
      </c>
      <c r="U24" s="54" t="str">
        <f>IF(U34="si",IF(VLOOKUP("Grado",Rosetta!$J$100:$V$100,2+VLOOKUP($E24+U$21,Rosetta!$A$11:$I$98,7,FALSE),FALSE)=0,VLOOKUP("Grado",Rosetta!$J$100:$V$100,1+VLOOKUP($E24+U$21,Rosetta!$A$11:$I$98,7,FALSE),FALSE),VLOOKUP("Grado",Rosetta!$J$100:$V$100,2+VLOOKUP($E24+U$21,Rosetta!$A$11:$I$98,7,FALSE),FALSE)),"")</f>
        <v/>
      </c>
      <c r="V24" s="54" t="str">
        <f>IF(V34="si",IF(VLOOKUP("Grado",Rosetta!$J$100:$V$100,2+VLOOKUP($E24+V$21,Rosetta!$A$11:$I$98,7,FALSE),FALSE)=0,VLOOKUP("Grado",Rosetta!$J$100:$V$100,1+VLOOKUP($E24+V$21,Rosetta!$A$11:$I$98,7,FALSE),FALSE),VLOOKUP("Grado",Rosetta!$J$100:$V$100,2+VLOOKUP($E24+V$21,Rosetta!$A$11:$I$98,7,FALSE),FALSE)),"")</f>
        <v>II</v>
      </c>
      <c r="W24" s="54" t="str">
        <f>IF(W34="si",IF(VLOOKUP("Grado",Rosetta!$J$100:$V$100,2+VLOOKUP($E24+W$21,Rosetta!$A$11:$I$98,7,FALSE),FALSE)=0,VLOOKUP("Grado",Rosetta!$J$100:$V$100,1+VLOOKUP($E24+W$21,Rosetta!$A$11:$I$98,7,FALSE),FALSE),VLOOKUP("Grado",Rosetta!$J$100:$V$100,2+VLOOKUP($E24+W$21,Rosetta!$A$11:$I$98,7,FALSE),FALSE)),"")</f>
        <v/>
      </c>
      <c r="X24" s="54" t="str">
        <f>IF(X34="si",IF(VLOOKUP("Grado",Rosetta!$J$100:$V$100,2+VLOOKUP($E24+X$21,Rosetta!$A$11:$I$98,7,FALSE),FALSE)=0,VLOOKUP("Grado",Rosetta!$J$100:$V$100,1+VLOOKUP($E24+X$21,Rosetta!$A$11:$I$98,7,FALSE),FALSE),VLOOKUP("Grado",Rosetta!$J$100:$V$100,2+VLOOKUP($E24+X$21,Rosetta!$A$11:$I$98,7,FALSE),FALSE)),"")</f>
        <v>III Tercera</v>
      </c>
      <c r="Y24" s="54" t="str">
        <f>IF(Y34="si",IF(VLOOKUP("Grado",Rosetta!$J$100:$V$100,2+VLOOKUP($E24+Y$21,Rosetta!$A$11:$I$98,7,FALSE),FALSE)=0,VLOOKUP("Grado",Rosetta!$J$100:$V$100,1+VLOOKUP($E24+Y$21,Rosetta!$A$11:$I$98,7,FALSE),FALSE),VLOOKUP("Grado",Rosetta!$J$100:$V$100,2+VLOOKUP($E24+Y$21,Rosetta!$A$11:$I$98,7,FALSE),FALSE)),"")</f>
        <v>IV Cuarta</v>
      </c>
      <c r="Z24" s="54" t="str">
        <f>IF(Z34="si",IF(VLOOKUP("Grado",Rosetta!$J$100:$V$100,2+VLOOKUP($E24+Z$21,Rosetta!$A$11:$I$98,7,FALSE),FALSE)=0,VLOOKUP("Grado",Rosetta!$J$100:$V$100,1+VLOOKUP($E24+Z$21,Rosetta!$A$11:$I$98,7,FALSE),FALSE),VLOOKUP("Grado",Rosetta!$J$100:$V$100,2+VLOOKUP($E24+Z$21,Rosetta!$A$11:$I$98,7,FALSE),FALSE)),"")</f>
        <v/>
      </c>
      <c r="AA24" s="54" t="str">
        <f>IF(AA34="si",IF(VLOOKUP("Grado",Rosetta!$J$100:$V$100,2+VLOOKUP($E24+AA$21,Rosetta!$A$11:$I$98,7,FALSE),FALSE)=0,VLOOKUP("Grado",Rosetta!$J$100:$V$100,1+VLOOKUP($E24+AA$21,Rosetta!$A$11:$I$98,7,FALSE),FALSE),VLOOKUP("Grado",Rosetta!$J$100:$V$100,2+VLOOKUP($E24+AA$21,Rosetta!$A$11:$I$98,7,FALSE),FALSE)),"")</f>
        <v>V Quinta</v>
      </c>
      <c r="AB24" s="54" t="str">
        <f>IF(AB34="si",IF(VLOOKUP("Grado",Rosetta!$J$100:$V$100,2+VLOOKUP($E24+AB$21,Rosetta!$A$11:$I$98,7,FALSE),FALSE)=0,VLOOKUP("Grado",Rosetta!$J$100:$V$100,1+VLOOKUP($E24+AB$21,Rosetta!$A$11:$I$98,7,FALSE),FALSE),VLOOKUP("Grado",Rosetta!$J$100:$V$100,2+VLOOKUP($E24+AB$21,Rosetta!$A$11:$I$98,7,FALSE),FALSE)),"")</f>
        <v/>
      </c>
      <c r="AC24" s="54" t="str">
        <f>IF(AC34="si",IF(VLOOKUP("Grado",Rosetta!$J$100:$V$100,2+VLOOKUP($E24+AC$21,Rosetta!$A$11:$I$98,7,FALSE),FALSE)=0,VLOOKUP("Grado",Rosetta!$J$100:$V$100,1+VLOOKUP($E24+AC$21,Rosetta!$A$11:$I$98,7,FALSE),FALSE),VLOOKUP("Grado",Rosetta!$J$100:$V$100,2+VLOOKUP($E24+AC$21,Rosetta!$A$11:$I$98,7,FALSE),FALSE)),"")</f>
        <v>VI Sexta</v>
      </c>
      <c r="AD24" s="54" t="str">
        <f>IF(AD34="si",IF(VLOOKUP("Grado",Rosetta!$J$100:$V$100,2+VLOOKUP($E24+AD$21,Rosetta!$A$11:$I$98,7,FALSE),FALSE)=0,VLOOKUP("Grado",Rosetta!$J$100:$V$100,1+VLOOKUP($E24+AD$21,Rosetta!$A$11:$I$98,7,FALSE),FALSE),VLOOKUP("Grado",Rosetta!$J$100:$V$100,2+VLOOKUP($E24+AD$21,Rosetta!$A$11:$I$98,7,FALSE),FALSE)),"")</f>
        <v/>
      </c>
    </row>
    <row r="25" spans="5:30" ht="15.75" hidden="1" thickBot="1" x14ac:dyDescent="0.3">
      <c r="E25" s="43">
        <f t="shared" ref="E25" si="2">E14</f>
        <v>30</v>
      </c>
      <c r="F25" s="54" t="str">
        <f>IF(F35="si",IF(VLOOKUP("Grado",Rosetta!$J$100:$V$100,2+VLOOKUP($E25+F$21,Rosetta!$A$11:$I$98,7,FALSE),FALSE)=0,VLOOKUP("Grado",Rosetta!$J$100:$V$100,1+VLOOKUP($E25+F$21,Rosetta!$A$11:$I$98,7,FALSE),FALSE),VLOOKUP("Grado",Rosetta!$J$100:$V$100,2+VLOOKUP($E25+F$21,Rosetta!$A$11:$I$98,7,FALSE),FALSE)),"")</f>
        <v>IV Cuarta</v>
      </c>
      <c r="G25" s="54" t="str">
        <f>IF(G35="si",IF(VLOOKUP("Grado",Rosetta!$J$100:$V$100,2+VLOOKUP($E25+G$21,Rosetta!$A$11:$I$98,7,FALSE),FALSE)=0,VLOOKUP("Grado",Rosetta!$J$100:$V$100,1+VLOOKUP($E25+G$21,Rosetta!$A$11:$I$98,7,FALSE),FALSE),VLOOKUP("Grado",Rosetta!$J$100:$V$100,2+VLOOKUP($E25+G$21,Rosetta!$A$11:$I$98,7,FALSE),FALSE)),"")</f>
        <v/>
      </c>
      <c r="H25" s="54" t="str">
        <f>IF(H35="si",IF(VLOOKUP("Grado",Rosetta!$J$100:$V$100,2+VLOOKUP($E25+H$21,Rosetta!$A$11:$I$98,7,FALSE),FALSE)=0,VLOOKUP("Grado",Rosetta!$J$100:$V$100,1+VLOOKUP($E25+H$21,Rosetta!$A$11:$I$98,7,FALSE),FALSE),VLOOKUP("Grado",Rosetta!$J$100:$V$100,2+VLOOKUP($E25+H$21,Rosetta!$A$11:$I$98,7,FALSE),FALSE)),"")</f>
        <v>V Quinta</v>
      </c>
      <c r="I25" s="54" t="str">
        <f>IF(I35="si",IF(VLOOKUP("Grado",Rosetta!$J$100:$V$100,2+VLOOKUP($E25+I$21,Rosetta!$A$11:$I$98,7,FALSE),FALSE)=0,VLOOKUP("Grado",Rosetta!$J$100:$V$100,1+VLOOKUP($E25+I$21,Rosetta!$A$11:$I$98,7,FALSE),FALSE),VLOOKUP("Grado",Rosetta!$J$100:$V$100,2+VLOOKUP($E25+I$21,Rosetta!$A$11:$I$98,7,FALSE),FALSE)),"")</f>
        <v/>
      </c>
      <c r="J25" s="54" t="str">
        <f>IF(J35="si",IF(VLOOKUP("Grado",Rosetta!$J$100:$V$100,2+VLOOKUP($E25+J$21,Rosetta!$A$11:$I$98,7,FALSE),FALSE)=0,VLOOKUP("Grado",Rosetta!$J$100:$V$100,1+VLOOKUP($E25+J$21,Rosetta!$A$11:$I$98,7,FALSE),FALSE),VLOOKUP("Grado",Rosetta!$J$100:$V$100,2+VLOOKUP($E25+J$21,Rosetta!$A$11:$I$98,7,FALSE),FALSE)),"")</f>
        <v>VI Sexta</v>
      </c>
      <c r="K25" s="54" t="str">
        <f>IF(K35="si",IF(VLOOKUP("Grado",Rosetta!$J$100:$V$100,2+VLOOKUP($E25+K$21,Rosetta!$A$11:$I$98,7,FALSE),FALSE)=0,VLOOKUP("Grado",Rosetta!$J$100:$V$100,1+VLOOKUP($E25+K$21,Rosetta!$A$11:$I$98,7,FALSE),FALSE),VLOOKUP("Grado",Rosetta!$J$100:$V$100,2+VLOOKUP($E25+K$21,Rosetta!$A$11:$I$98,7,FALSE),FALSE)),"")</f>
        <v/>
      </c>
      <c r="L25" s="54" t="str">
        <f>IF(L35="si",IF(VLOOKUP("Grado",Rosetta!$J$100:$V$100,2+VLOOKUP($E25+L$21,Rosetta!$A$11:$I$98,7,FALSE),FALSE)=0,VLOOKUP("Grado",Rosetta!$J$100:$V$100,1+VLOOKUP($E25+L$21,Rosetta!$A$11:$I$98,7,FALSE),FALSE),VLOOKUP("Grado",Rosetta!$J$100:$V$100,2+VLOOKUP($E25+L$21,Rosetta!$A$11:$I$98,7,FALSE),FALSE)),"")</f>
        <v>VII Séptima</v>
      </c>
      <c r="M25" s="54" t="str">
        <f>IF(M35="si",IF(VLOOKUP("Grado",Rosetta!$J$100:$V$100,2+VLOOKUP($E25+M$21,Rosetta!$A$11:$I$98,7,FALSE),FALSE)=0,VLOOKUP("Grado",Rosetta!$J$100:$V$100,1+VLOOKUP($E25+M$21,Rosetta!$A$11:$I$98,7,FALSE),FALSE),VLOOKUP("Grado",Rosetta!$J$100:$V$100,2+VLOOKUP($E25+M$21,Rosetta!$A$11:$I$98,7,FALSE),FALSE)),"")</f>
        <v>I Tónica</v>
      </c>
      <c r="N25" s="54" t="str">
        <f>IF(N35="si",IF(VLOOKUP("Grado",Rosetta!$J$100:$V$100,2+VLOOKUP($E25+N$21,Rosetta!$A$11:$I$98,7,FALSE),FALSE)=0,VLOOKUP("Grado",Rosetta!$J$100:$V$100,1+VLOOKUP($E25+N$21,Rosetta!$A$11:$I$98,7,FALSE),FALSE),VLOOKUP("Grado",Rosetta!$J$100:$V$100,2+VLOOKUP($E25+N$21,Rosetta!$A$11:$I$98,7,FALSE),FALSE)),"")</f>
        <v/>
      </c>
      <c r="O25" s="54" t="str">
        <f>IF(O35="si",IF(VLOOKUP("Grado",Rosetta!$J$100:$V$100,2+VLOOKUP($E25+O$21,Rosetta!$A$11:$I$98,7,FALSE),FALSE)=0,VLOOKUP("Grado",Rosetta!$J$100:$V$100,1+VLOOKUP($E25+O$21,Rosetta!$A$11:$I$98,7,FALSE),FALSE),VLOOKUP("Grado",Rosetta!$J$100:$V$100,2+VLOOKUP($E25+O$21,Rosetta!$A$11:$I$98,7,FALSE),FALSE)),"")</f>
        <v>II</v>
      </c>
      <c r="P25" s="54" t="str">
        <f>IF(P35="si",IF(VLOOKUP("Grado",Rosetta!$J$100:$V$100,2+VLOOKUP($E25+P$21,Rosetta!$A$11:$I$98,7,FALSE),FALSE)=0,VLOOKUP("Grado",Rosetta!$J$100:$V$100,1+VLOOKUP($E25+P$21,Rosetta!$A$11:$I$98,7,FALSE),FALSE),VLOOKUP("Grado",Rosetta!$J$100:$V$100,2+VLOOKUP($E25+P$21,Rosetta!$A$11:$I$98,7,FALSE),FALSE)),"")</f>
        <v/>
      </c>
      <c r="Q25" s="54" t="str">
        <f>IF(Q35="si",IF(VLOOKUP("Grado",Rosetta!$J$100:$V$100,2+VLOOKUP($E25+Q$21,Rosetta!$A$11:$I$98,7,FALSE),FALSE)=0,VLOOKUP("Grado",Rosetta!$J$100:$V$100,1+VLOOKUP($E25+Q$21,Rosetta!$A$11:$I$98,7,FALSE),FALSE),VLOOKUP("Grado",Rosetta!$J$100:$V$100,2+VLOOKUP($E25+Q$21,Rosetta!$A$11:$I$98,7,FALSE),FALSE)),"")</f>
        <v>III Tercera</v>
      </c>
      <c r="R25" s="54" t="str">
        <f>IF(R35="si",IF(VLOOKUP("Grado",Rosetta!$J$100:$V$100,2+VLOOKUP($E25+R$21,Rosetta!$A$11:$I$98,7,FALSE),FALSE)=0,VLOOKUP("Grado",Rosetta!$J$100:$V$100,1+VLOOKUP($E25+R$21,Rosetta!$A$11:$I$98,7,FALSE),FALSE),VLOOKUP("Grado",Rosetta!$J$100:$V$100,2+VLOOKUP($E25+R$21,Rosetta!$A$11:$I$98,7,FALSE),FALSE)),"")</f>
        <v>IV Cuarta</v>
      </c>
      <c r="S25" s="54" t="str">
        <f>IF(S35="si",IF(VLOOKUP("Grado",Rosetta!$J$100:$V$100,2+VLOOKUP($E25+S$21,Rosetta!$A$11:$I$98,7,FALSE),FALSE)=0,VLOOKUP("Grado",Rosetta!$J$100:$V$100,1+VLOOKUP($E25+S$21,Rosetta!$A$11:$I$98,7,FALSE),FALSE),VLOOKUP("Grado",Rosetta!$J$100:$V$100,2+VLOOKUP($E25+S$21,Rosetta!$A$11:$I$98,7,FALSE),FALSE)),"")</f>
        <v/>
      </c>
      <c r="T25" s="54" t="str">
        <f>IF(T35="si",IF(VLOOKUP("Grado",Rosetta!$J$100:$V$100,2+VLOOKUP($E25+T$21,Rosetta!$A$11:$I$98,7,FALSE),FALSE)=0,VLOOKUP("Grado",Rosetta!$J$100:$V$100,1+VLOOKUP($E25+T$21,Rosetta!$A$11:$I$98,7,FALSE),FALSE),VLOOKUP("Grado",Rosetta!$J$100:$V$100,2+VLOOKUP($E25+T$21,Rosetta!$A$11:$I$98,7,FALSE),FALSE)),"")</f>
        <v>V Quinta</v>
      </c>
      <c r="U25" s="54" t="str">
        <f>IF(U35="si",IF(VLOOKUP("Grado",Rosetta!$J$100:$V$100,2+VLOOKUP($E25+U$21,Rosetta!$A$11:$I$98,7,FALSE),FALSE)=0,VLOOKUP("Grado",Rosetta!$J$100:$V$100,1+VLOOKUP($E25+U$21,Rosetta!$A$11:$I$98,7,FALSE),FALSE),VLOOKUP("Grado",Rosetta!$J$100:$V$100,2+VLOOKUP($E25+U$21,Rosetta!$A$11:$I$98,7,FALSE),FALSE)),"")</f>
        <v/>
      </c>
      <c r="V25" s="54" t="str">
        <f>IF(V35="si",IF(VLOOKUP("Grado",Rosetta!$J$100:$V$100,2+VLOOKUP($E25+V$21,Rosetta!$A$11:$I$98,7,FALSE),FALSE)=0,VLOOKUP("Grado",Rosetta!$J$100:$V$100,1+VLOOKUP($E25+V$21,Rosetta!$A$11:$I$98,7,FALSE),FALSE),VLOOKUP("Grado",Rosetta!$J$100:$V$100,2+VLOOKUP($E25+V$21,Rosetta!$A$11:$I$98,7,FALSE),FALSE)),"")</f>
        <v>VI Sexta</v>
      </c>
      <c r="W25" s="54" t="str">
        <f>IF(W35="si",IF(VLOOKUP("Grado",Rosetta!$J$100:$V$100,2+VLOOKUP($E25+W$21,Rosetta!$A$11:$I$98,7,FALSE),FALSE)=0,VLOOKUP("Grado",Rosetta!$J$100:$V$100,1+VLOOKUP($E25+W$21,Rosetta!$A$11:$I$98,7,FALSE),FALSE),VLOOKUP("Grado",Rosetta!$J$100:$V$100,2+VLOOKUP($E25+W$21,Rosetta!$A$11:$I$98,7,FALSE),FALSE)),"")</f>
        <v/>
      </c>
      <c r="X25" s="54" t="str">
        <f>IF(X35="si",IF(VLOOKUP("Grado",Rosetta!$J$100:$V$100,2+VLOOKUP($E25+X$21,Rosetta!$A$11:$I$98,7,FALSE),FALSE)=0,VLOOKUP("Grado",Rosetta!$J$100:$V$100,1+VLOOKUP($E25+X$21,Rosetta!$A$11:$I$98,7,FALSE),FALSE),VLOOKUP("Grado",Rosetta!$J$100:$V$100,2+VLOOKUP($E25+X$21,Rosetta!$A$11:$I$98,7,FALSE),FALSE)),"")</f>
        <v>VII Séptima</v>
      </c>
      <c r="Y25" s="54" t="str">
        <f>IF(Y35="si",IF(VLOOKUP("Grado",Rosetta!$J$100:$V$100,2+VLOOKUP($E25+Y$21,Rosetta!$A$11:$I$98,7,FALSE),FALSE)=0,VLOOKUP("Grado",Rosetta!$J$100:$V$100,1+VLOOKUP($E25+Y$21,Rosetta!$A$11:$I$98,7,FALSE),FALSE),VLOOKUP("Grado",Rosetta!$J$100:$V$100,2+VLOOKUP($E25+Y$21,Rosetta!$A$11:$I$98,7,FALSE),FALSE)),"")</f>
        <v>I Tónica</v>
      </c>
      <c r="Z25" s="54" t="str">
        <f>IF(Z35="si",IF(VLOOKUP("Grado",Rosetta!$J$100:$V$100,2+VLOOKUP($E25+Z$21,Rosetta!$A$11:$I$98,7,FALSE),FALSE)=0,VLOOKUP("Grado",Rosetta!$J$100:$V$100,1+VLOOKUP($E25+Z$21,Rosetta!$A$11:$I$98,7,FALSE),FALSE),VLOOKUP("Grado",Rosetta!$J$100:$V$100,2+VLOOKUP($E25+Z$21,Rosetta!$A$11:$I$98,7,FALSE),FALSE)),"")</f>
        <v/>
      </c>
      <c r="AA25" s="54" t="str">
        <f>IF(AA35="si",IF(VLOOKUP("Grado",Rosetta!$J$100:$V$100,2+VLOOKUP($E25+AA$21,Rosetta!$A$11:$I$98,7,FALSE),FALSE)=0,VLOOKUP("Grado",Rosetta!$J$100:$V$100,1+VLOOKUP($E25+AA$21,Rosetta!$A$11:$I$98,7,FALSE),FALSE),VLOOKUP("Grado",Rosetta!$J$100:$V$100,2+VLOOKUP($E25+AA$21,Rosetta!$A$11:$I$98,7,FALSE),FALSE)),"")</f>
        <v>II</v>
      </c>
      <c r="AB25" s="54" t="str">
        <f>IF(AB35="si",IF(VLOOKUP("Grado",Rosetta!$J$100:$V$100,2+VLOOKUP($E25+AB$21,Rosetta!$A$11:$I$98,7,FALSE),FALSE)=0,VLOOKUP("Grado",Rosetta!$J$100:$V$100,1+VLOOKUP($E25+AB$21,Rosetta!$A$11:$I$98,7,FALSE),FALSE),VLOOKUP("Grado",Rosetta!$J$100:$V$100,2+VLOOKUP($E25+AB$21,Rosetta!$A$11:$I$98,7,FALSE),FALSE)),"")</f>
        <v/>
      </c>
      <c r="AC25" s="54" t="str">
        <f>IF(AC35="si",IF(VLOOKUP("Grado",Rosetta!$J$100:$V$100,2+VLOOKUP($E25+AC$21,Rosetta!$A$11:$I$98,7,FALSE),FALSE)=0,VLOOKUP("Grado",Rosetta!$J$100:$V$100,1+VLOOKUP($E25+AC$21,Rosetta!$A$11:$I$98,7,FALSE),FALSE),VLOOKUP("Grado",Rosetta!$J$100:$V$100,2+VLOOKUP($E25+AC$21,Rosetta!$A$11:$I$98,7,FALSE),FALSE)),"")</f>
        <v>III Tercera</v>
      </c>
      <c r="AD25" s="54" t="str">
        <f>IF(AD35="si",IF(VLOOKUP("Grado",Rosetta!$J$100:$V$100,2+VLOOKUP($E25+AD$21,Rosetta!$A$11:$I$98,7,FALSE),FALSE)=0,VLOOKUP("Grado",Rosetta!$J$100:$V$100,1+VLOOKUP($E25+AD$21,Rosetta!$A$11:$I$98,7,FALSE),FALSE),VLOOKUP("Grado",Rosetta!$J$100:$V$100,2+VLOOKUP($E25+AD$21,Rosetta!$A$11:$I$98,7,FALSE),FALSE)),"")</f>
        <v>IV Cuarta</v>
      </c>
    </row>
    <row r="26" spans="5:30" ht="15.75" hidden="1" thickBot="1" x14ac:dyDescent="0.3">
      <c r="E26" s="43">
        <f t="shared" ref="E26" si="3">E15</f>
        <v>25</v>
      </c>
      <c r="F26" s="54" t="str">
        <f>IF(F36="si",IF(VLOOKUP("Grado",Rosetta!$J$100:$V$100,2+VLOOKUP($E26+F$21,Rosetta!$A$11:$I$98,7,FALSE),FALSE)=0,VLOOKUP("Grado",Rosetta!$J$100:$V$100,1+VLOOKUP($E26+F$21,Rosetta!$A$11:$I$98,7,FALSE),FALSE),VLOOKUP("Grado",Rosetta!$J$100:$V$100,2+VLOOKUP($E26+F$21,Rosetta!$A$11:$I$98,7,FALSE),FALSE)),"")</f>
        <v>I Tónica</v>
      </c>
      <c r="G26" s="54" t="str">
        <f>IF(G36="si",IF(VLOOKUP("Grado",Rosetta!$J$100:$V$100,2+VLOOKUP($E26+G$21,Rosetta!$A$11:$I$98,7,FALSE),FALSE)=0,VLOOKUP("Grado",Rosetta!$J$100:$V$100,1+VLOOKUP($E26+G$21,Rosetta!$A$11:$I$98,7,FALSE),FALSE),VLOOKUP("Grado",Rosetta!$J$100:$V$100,2+VLOOKUP($E26+G$21,Rosetta!$A$11:$I$98,7,FALSE),FALSE)),"")</f>
        <v/>
      </c>
      <c r="H26" s="54" t="str">
        <f>IF(H36="si",IF(VLOOKUP("Grado",Rosetta!$J$100:$V$100,2+VLOOKUP($E26+H$21,Rosetta!$A$11:$I$98,7,FALSE),FALSE)=0,VLOOKUP("Grado",Rosetta!$J$100:$V$100,1+VLOOKUP($E26+H$21,Rosetta!$A$11:$I$98,7,FALSE),FALSE),VLOOKUP("Grado",Rosetta!$J$100:$V$100,2+VLOOKUP($E26+H$21,Rosetta!$A$11:$I$98,7,FALSE),FALSE)),"")</f>
        <v>II</v>
      </c>
      <c r="I26" s="54" t="str">
        <f>IF(I36="si",IF(VLOOKUP("Grado",Rosetta!$J$100:$V$100,2+VLOOKUP($E26+I$21,Rosetta!$A$11:$I$98,7,FALSE),FALSE)=0,VLOOKUP("Grado",Rosetta!$J$100:$V$100,1+VLOOKUP($E26+I$21,Rosetta!$A$11:$I$98,7,FALSE),FALSE),VLOOKUP("Grado",Rosetta!$J$100:$V$100,2+VLOOKUP($E26+I$21,Rosetta!$A$11:$I$98,7,FALSE),FALSE)),"")</f>
        <v/>
      </c>
      <c r="J26" s="54" t="str">
        <f>IF(J36="si",IF(VLOOKUP("Grado",Rosetta!$J$100:$V$100,2+VLOOKUP($E26+J$21,Rosetta!$A$11:$I$98,7,FALSE),FALSE)=0,VLOOKUP("Grado",Rosetta!$J$100:$V$100,1+VLOOKUP($E26+J$21,Rosetta!$A$11:$I$98,7,FALSE),FALSE),VLOOKUP("Grado",Rosetta!$J$100:$V$100,2+VLOOKUP($E26+J$21,Rosetta!$A$11:$I$98,7,FALSE),FALSE)),"")</f>
        <v>III Tercera</v>
      </c>
      <c r="K26" s="54" t="str">
        <f>IF(K36="si",IF(VLOOKUP("Grado",Rosetta!$J$100:$V$100,2+VLOOKUP($E26+K$21,Rosetta!$A$11:$I$98,7,FALSE),FALSE)=0,VLOOKUP("Grado",Rosetta!$J$100:$V$100,1+VLOOKUP($E26+K$21,Rosetta!$A$11:$I$98,7,FALSE),FALSE),VLOOKUP("Grado",Rosetta!$J$100:$V$100,2+VLOOKUP($E26+K$21,Rosetta!$A$11:$I$98,7,FALSE),FALSE)),"")</f>
        <v>IV Cuarta</v>
      </c>
      <c r="L26" s="54" t="str">
        <f>IF(L36="si",IF(VLOOKUP("Grado",Rosetta!$J$100:$V$100,2+VLOOKUP($E26+L$21,Rosetta!$A$11:$I$98,7,FALSE),FALSE)=0,VLOOKUP("Grado",Rosetta!$J$100:$V$100,1+VLOOKUP($E26+L$21,Rosetta!$A$11:$I$98,7,FALSE),FALSE),VLOOKUP("Grado",Rosetta!$J$100:$V$100,2+VLOOKUP($E26+L$21,Rosetta!$A$11:$I$98,7,FALSE),FALSE)),"")</f>
        <v/>
      </c>
      <c r="M26" s="54" t="str">
        <f>IF(M36="si",IF(VLOOKUP("Grado",Rosetta!$J$100:$V$100,2+VLOOKUP($E26+M$21,Rosetta!$A$11:$I$98,7,FALSE),FALSE)=0,VLOOKUP("Grado",Rosetta!$J$100:$V$100,1+VLOOKUP($E26+M$21,Rosetta!$A$11:$I$98,7,FALSE),FALSE),VLOOKUP("Grado",Rosetta!$J$100:$V$100,2+VLOOKUP($E26+M$21,Rosetta!$A$11:$I$98,7,FALSE),FALSE)),"")</f>
        <v>V Quinta</v>
      </c>
      <c r="N26" s="54" t="str">
        <f>IF(N36="si",IF(VLOOKUP("Grado",Rosetta!$J$100:$V$100,2+VLOOKUP($E26+N$21,Rosetta!$A$11:$I$98,7,FALSE),FALSE)=0,VLOOKUP("Grado",Rosetta!$J$100:$V$100,1+VLOOKUP($E26+N$21,Rosetta!$A$11:$I$98,7,FALSE),FALSE),VLOOKUP("Grado",Rosetta!$J$100:$V$100,2+VLOOKUP($E26+N$21,Rosetta!$A$11:$I$98,7,FALSE),FALSE)),"")</f>
        <v/>
      </c>
      <c r="O26" s="54" t="str">
        <f>IF(O36="si",IF(VLOOKUP("Grado",Rosetta!$J$100:$V$100,2+VLOOKUP($E26+O$21,Rosetta!$A$11:$I$98,7,FALSE),FALSE)=0,VLOOKUP("Grado",Rosetta!$J$100:$V$100,1+VLOOKUP($E26+O$21,Rosetta!$A$11:$I$98,7,FALSE),FALSE),VLOOKUP("Grado",Rosetta!$J$100:$V$100,2+VLOOKUP($E26+O$21,Rosetta!$A$11:$I$98,7,FALSE),FALSE)),"")</f>
        <v>VI Sexta</v>
      </c>
      <c r="P26" s="54" t="str">
        <f>IF(P36="si",IF(VLOOKUP("Grado",Rosetta!$J$100:$V$100,2+VLOOKUP($E26+P$21,Rosetta!$A$11:$I$98,7,FALSE),FALSE)=0,VLOOKUP("Grado",Rosetta!$J$100:$V$100,1+VLOOKUP($E26+P$21,Rosetta!$A$11:$I$98,7,FALSE),FALSE),VLOOKUP("Grado",Rosetta!$J$100:$V$100,2+VLOOKUP($E26+P$21,Rosetta!$A$11:$I$98,7,FALSE),FALSE)),"")</f>
        <v/>
      </c>
      <c r="Q26" s="54" t="str">
        <f>IF(Q36="si",IF(VLOOKUP("Grado",Rosetta!$J$100:$V$100,2+VLOOKUP($E26+Q$21,Rosetta!$A$11:$I$98,7,FALSE),FALSE)=0,VLOOKUP("Grado",Rosetta!$J$100:$V$100,1+VLOOKUP($E26+Q$21,Rosetta!$A$11:$I$98,7,FALSE),FALSE),VLOOKUP("Grado",Rosetta!$J$100:$V$100,2+VLOOKUP($E26+Q$21,Rosetta!$A$11:$I$98,7,FALSE),FALSE)),"")</f>
        <v>VII Séptima</v>
      </c>
      <c r="R26" s="54" t="str">
        <f>IF(R36="si",IF(VLOOKUP("Grado",Rosetta!$J$100:$V$100,2+VLOOKUP($E26+R$21,Rosetta!$A$11:$I$98,7,FALSE),FALSE)=0,VLOOKUP("Grado",Rosetta!$J$100:$V$100,1+VLOOKUP($E26+R$21,Rosetta!$A$11:$I$98,7,FALSE),FALSE),VLOOKUP("Grado",Rosetta!$J$100:$V$100,2+VLOOKUP($E26+R$21,Rosetta!$A$11:$I$98,7,FALSE),FALSE)),"")</f>
        <v>I Tónica</v>
      </c>
      <c r="S26" s="54" t="str">
        <f>IF(S36="si",IF(VLOOKUP("Grado",Rosetta!$J$100:$V$100,2+VLOOKUP($E26+S$21,Rosetta!$A$11:$I$98,7,FALSE),FALSE)=0,VLOOKUP("Grado",Rosetta!$J$100:$V$100,1+VLOOKUP($E26+S$21,Rosetta!$A$11:$I$98,7,FALSE),FALSE),VLOOKUP("Grado",Rosetta!$J$100:$V$100,2+VLOOKUP($E26+S$21,Rosetta!$A$11:$I$98,7,FALSE),FALSE)),"")</f>
        <v/>
      </c>
      <c r="T26" s="54" t="str">
        <f>IF(T36="si",IF(VLOOKUP("Grado",Rosetta!$J$100:$V$100,2+VLOOKUP($E26+T$21,Rosetta!$A$11:$I$98,7,FALSE),FALSE)=0,VLOOKUP("Grado",Rosetta!$J$100:$V$100,1+VLOOKUP($E26+T$21,Rosetta!$A$11:$I$98,7,FALSE),FALSE),VLOOKUP("Grado",Rosetta!$J$100:$V$100,2+VLOOKUP($E26+T$21,Rosetta!$A$11:$I$98,7,FALSE),FALSE)),"")</f>
        <v>II</v>
      </c>
      <c r="U26" s="54" t="str">
        <f>IF(U36="si",IF(VLOOKUP("Grado",Rosetta!$J$100:$V$100,2+VLOOKUP($E26+U$21,Rosetta!$A$11:$I$98,7,FALSE),FALSE)=0,VLOOKUP("Grado",Rosetta!$J$100:$V$100,1+VLOOKUP($E26+U$21,Rosetta!$A$11:$I$98,7,FALSE),FALSE),VLOOKUP("Grado",Rosetta!$J$100:$V$100,2+VLOOKUP($E26+U$21,Rosetta!$A$11:$I$98,7,FALSE),FALSE)),"")</f>
        <v/>
      </c>
      <c r="V26" s="54" t="str">
        <f>IF(V36="si",IF(VLOOKUP("Grado",Rosetta!$J$100:$V$100,2+VLOOKUP($E26+V$21,Rosetta!$A$11:$I$98,7,FALSE),FALSE)=0,VLOOKUP("Grado",Rosetta!$J$100:$V$100,1+VLOOKUP($E26+V$21,Rosetta!$A$11:$I$98,7,FALSE),FALSE),VLOOKUP("Grado",Rosetta!$J$100:$V$100,2+VLOOKUP($E26+V$21,Rosetta!$A$11:$I$98,7,FALSE),FALSE)),"")</f>
        <v>III Tercera</v>
      </c>
      <c r="W26" s="54" t="str">
        <f>IF(W36="si",IF(VLOOKUP("Grado",Rosetta!$J$100:$V$100,2+VLOOKUP($E26+W$21,Rosetta!$A$11:$I$98,7,FALSE),FALSE)=0,VLOOKUP("Grado",Rosetta!$J$100:$V$100,1+VLOOKUP($E26+W$21,Rosetta!$A$11:$I$98,7,FALSE),FALSE),VLOOKUP("Grado",Rosetta!$J$100:$V$100,2+VLOOKUP($E26+W$21,Rosetta!$A$11:$I$98,7,FALSE),FALSE)),"")</f>
        <v>IV Cuarta</v>
      </c>
      <c r="X26" s="54" t="str">
        <f>IF(X36="si",IF(VLOOKUP("Grado",Rosetta!$J$100:$V$100,2+VLOOKUP($E26+X$21,Rosetta!$A$11:$I$98,7,FALSE),FALSE)=0,VLOOKUP("Grado",Rosetta!$J$100:$V$100,1+VLOOKUP($E26+X$21,Rosetta!$A$11:$I$98,7,FALSE),FALSE),VLOOKUP("Grado",Rosetta!$J$100:$V$100,2+VLOOKUP($E26+X$21,Rosetta!$A$11:$I$98,7,FALSE),FALSE)),"")</f>
        <v/>
      </c>
      <c r="Y26" s="54" t="str">
        <f>IF(Y36="si",IF(VLOOKUP("Grado",Rosetta!$J$100:$V$100,2+VLOOKUP($E26+Y$21,Rosetta!$A$11:$I$98,7,FALSE),FALSE)=0,VLOOKUP("Grado",Rosetta!$J$100:$V$100,1+VLOOKUP($E26+Y$21,Rosetta!$A$11:$I$98,7,FALSE),FALSE),VLOOKUP("Grado",Rosetta!$J$100:$V$100,2+VLOOKUP($E26+Y$21,Rosetta!$A$11:$I$98,7,FALSE),FALSE)),"")</f>
        <v>V Quinta</v>
      </c>
      <c r="Z26" s="54" t="str">
        <f>IF(Z36="si",IF(VLOOKUP("Grado",Rosetta!$J$100:$V$100,2+VLOOKUP($E26+Z$21,Rosetta!$A$11:$I$98,7,FALSE),FALSE)=0,VLOOKUP("Grado",Rosetta!$J$100:$V$100,1+VLOOKUP($E26+Z$21,Rosetta!$A$11:$I$98,7,FALSE),FALSE),VLOOKUP("Grado",Rosetta!$J$100:$V$100,2+VLOOKUP($E26+Z$21,Rosetta!$A$11:$I$98,7,FALSE),FALSE)),"")</f>
        <v/>
      </c>
      <c r="AA26" s="54" t="str">
        <f>IF(AA36="si",IF(VLOOKUP("Grado",Rosetta!$J$100:$V$100,2+VLOOKUP($E26+AA$21,Rosetta!$A$11:$I$98,7,FALSE),FALSE)=0,VLOOKUP("Grado",Rosetta!$J$100:$V$100,1+VLOOKUP($E26+AA$21,Rosetta!$A$11:$I$98,7,FALSE),FALSE),VLOOKUP("Grado",Rosetta!$J$100:$V$100,2+VLOOKUP($E26+AA$21,Rosetta!$A$11:$I$98,7,FALSE),FALSE)),"")</f>
        <v>VI Sexta</v>
      </c>
      <c r="AB26" s="54" t="str">
        <f>IF(AB36="si",IF(VLOOKUP("Grado",Rosetta!$J$100:$V$100,2+VLOOKUP($E26+AB$21,Rosetta!$A$11:$I$98,7,FALSE),FALSE)=0,VLOOKUP("Grado",Rosetta!$J$100:$V$100,1+VLOOKUP($E26+AB$21,Rosetta!$A$11:$I$98,7,FALSE),FALSE),VLOOKUP("Grado",Rosetta!$J$100:$V$100,2+VLOOKUP($E26+AB$21,Rosetta!$A$11:$I$98,7,FALSE),FALSE)),"")</f>
        <v/>
      </c>
      <c r="AC26" s="54" t="str">
        <f>IF(AC36="si",IF(VLOOKUP("Grado",Rosetta!$J$100:$V$100,2+VLOOKUP($E26+AC$21,Rosetta!$A$11:$I$98,7,FALSE),FALSE)=0,VLOOKUP("Grado",Rosetta!$J$100:$V$100,1+VLOOKUP($E26+AC$21,Rosetta!$A$11:$I$98,7,FALSE),FALSE),VLOOKUP("Grado",Rosetta!$J$100:$V$100,2+VLOOKUP($E26+AC$21,Rosetta!$A$11:$I$98,7,FALSE),FALSE)),"")</f>
        <v>VII Séptima</v>
      </c>
      <c r="AD26" s="54" t="str">
        <f>IF(AD36="si",IF(VLOOKUP("Grado",Rosetta!$J$100:$V$100,2+VLOOKUP($E26+AD$21,Rosetta!$A$11:$I$98,7,FALSE),FALSE)=0,VLOOKUP("Grado",Rosetta!$J$100:$V$100,1+VLOOKUP($E26+AD$21,Rosetta!$A$11:$I$98,7,FALSE),FALSE),VLOOKUP("Grado",Rosetta!$J$100:$V$100,2+VLOOKUP($E26+AD$21,Rosetta!$A$11:$I$98,7,FALSE),FALSE)),"")</f>
        <v>I Tónica</v>
      </c>
    </row>
    <row r="27" spans="5:30" hidden="1" x14ac:dyDescent="0.25">
      <c r="E27" s="43">
        <f t="shared" ref="E27" si="4">E16</f>
        <v>20</v>
      </c>
      <c r="F27" s="54" t="str">
        <f>IF(F37="si",IF(VLOOKUP("Grado",Rosetta!$J$100:$V$100,2+VLOOKUP($E27+F$21,Rosetta!$A$11:$I$98,7,FALSE),FALSE)=0,VLOOKUP("Grado",Rosetta!$J$100:$V$100,1+VLOOKUP($E27+F$21,Rosetta!$A$11:$I$98,7,FALSE),FALSE),VLOOKUP("Grado",Rosetta!$J$100:$V$100,2+VLOOKUP($E27+F$21,Rosetta!$A$11:$I$98,7,FALSE),FALSE)),"")</f>
        <v>V Quinta</v>
      </c>
      <c r="G27" s="54" t="str">
        <f>IF(G37="si",IF(VLOOKUP("Grado",Rosetta!$J$100:$V$100,2+VLOOKUP($E27+G$21,Rosetta!$A$11:$I$98,7,FALSE),FALSE)=0,VLOOKUP("Grado",Rosetta!$J$100:$V$100,1+VLOOKUP($E27+G$21,Rosetta!$A$11:$I$98,7,FALSE),FALSE),VLOOKUP("Grado",Rosetta!$J$100:$V$100,2+VLOOKUP($E27+G$21,Rosetta!$A$11:$I$98,7,FALSE),FALSE)),"")</f>
        <v/>
      </c>
      <c r="H27" s="54" t="str">
        <f>IF(H37="si",IF(VLOOKUP("Grado",Rosetta!$J$100:$V$100,2+VLOOKUP($E27+H$21,Rosetta!$A$11:$I$98,7,FALSE),FALSE)=0,VLOOKUP("Grado",Rosetta!$J$100:$V$100,1+VLOOKUP($E27+H$21,Rosetta!$A$11:$I$98,7,FALSE),FALSE),VLOOKUP("Grado",Rosetta!$J$100:$V$100,2+VLOOKUP($E27+H$21,Rosetta!$A$11:$I$98,7,FALSE),FALSE)),"")</f>
        <v>VI Sexta</v>
      </c>
      <c r="I27" s="54" t="str">
        <f>IF(I37="si",IF(VLOOKUP("Grado",Rosetta!$J$100:$V$100,2+VLOOKUP($E27+I$21,Rosetta!$A$11:$I$98,7,FALSE),FALSE)=0,VLOOKUP("Grado",Rosetta!$J$100:$V$100,1+VLOOKUP($E27+I$21,Rosetta!$A$11:$I$98,7,FALSE),FALSE),VLOOKUP("Grado",Rosetta!$J$100:$V$100,2+VLOOKUP($E27+I$21,Rosetta!$A$11:$I$98,7,FALSE),FALSE)),"")</f>
        <v/>
      </c>
      <c r="J27" s="54" t="str">
        <f>IF(J37="si",IF(VLOOKUP("Grado",Rosetta!$J$100:$V$100,2+VLOOKUP($E27+J$21,Rosetta!$A$11:$I$98,7,FALSE),FALSE)=0,VLOOKUP("Grado",Rosetta!$J$100:$V$100,1+VLOOKUP($E27+J$21,Rosetta!$A$11:$I$98,7,FALSE),FALSE),VLOOKUP("Grado",Rosetta!$J$100:$V$100,2+VLOOKUP($E27+J$21,Rosetta!$A$11:$I$98,7,FALSE),FALSE)),"")</f>
        <v>VII Séptima</v>
      </c>
      <c r="K27" s="54" t="str">
        <f>IF(K37="si",IF(VLOOKUP("Grado",Rosetta!$J$100:$V$100,2+VLOOKUP($E27+K$21,Rosetta!$A$11:$I$98,7,FALSE),FALSE)=0,VLOOKUP("Grado",Rosetta!$J$100:$V$100,1+VLOOKUP($E27+K$21,Rosetta!$A$11:$I$98,7,FALSE),FALSE),VLOOKUP("Grado",Rosetta!$J$100:$V$100,2+VLOOKUP($E27+K$21,Rosetta!$A$11:$I$98,7,FALSE),FALSE)),"")</f>
        <v>I Tónica</v>
      </c>
      <c r="L27" s="54" t="str">
        <f>IF(L37="si",IF(VLOOKUP("Grado",Rosetta!$J$100:$V$100,2+VLOOKUP($E27+L$21,Rosetta!$A$11:$I$98,7,FALSE),FALSE)=0,VLOOKUP("Grado",Rosetta!$J$100:$V$100,1+VLOOKUP($E27+L$21,Rosetta!$A$11:$I$98,7,FALSE),FALSE),VLOOKUP("Grado",Rosetta!$J$100:$V$100,2+VLOOKUP($E27+L$21,Rosetta!$A$11:$I$98,7,FALSE),FALSE)),"")</f>
        <v/>
      </c>
      <c r="M27" s="54" t="str">
        <f>IF(M37="si",IF(VLOOKUP("Grado",Rosetta!$J$100:$V$100,2+VLOOKUP($E27+M$21,Rosetta!$A$11:$I$98,7,FALSE),FALSE)=0,VLOOKUP("Grado",Rosetta!$J$100:$V$100,1+VLOOKUP($E27+M$21,Rosetta!$A$11:$I$98,7,FALSE),FALSE),VLOOKUP("Grado",Rosetta!$J$100:$V$100,2+VLOOKUP($E27+M$21,Rosetta!$A$11:$I$98,7,FALSE),FALSE)),"")</f>
        <v>II</v>
      </c>
      <c r="N27" s="54" t="str">
        <f>IF(N37="si",IF(VLOOKUP("Grado",Rosetta!$J$100:$V$100,2+VLOOKUP($E27+N$21,Rosetta!$A$11:$I$98,7,FALSE),FALSE)=0,VLOOKUP("Grado",Rosetta!$J$100:$V$100,1+VLOOKUP($E27+N$21,Rosetta!$A$11:$I$98,7,FALSE),FALSE),VLOOKUP("Grado",Rosetta!$J$100:$V$100,2+VLOOKUP($E27+N$21,Rosetta!$A$11:$I$98,7,FALSE),FALSE)),"")</f>
        <v/>
      </c>
      <c r="O27" s="54" t="str">
        <f>IF(O37="si",IF(VLOOKUP("Grado",Rosetta!$J$100:$V$100,2+VLOOKUP($E27+O$21,Rosetta!$A$11:$I$98,7,FALSE),FALSE)=0,VLOOKUP("Grado",Rosetta!$J$100:$V$100,1+VLOOKUP($E27+O$21,Rosetta!$A$11:$I$98,7,FALSE),FALSE),VLOOKUP("Grado",Rosetta!$J$100:$V$100,2+VLOOKUP($E27+O$21,Rosetta!$A$11:$I$98,7,FALSE),FALSE)),"")</f>
        <v>III Tercera</v>
      </c>
      <c r="P27" s="54" t="str">
        <f>IF(P37="si",IF(VLOOKUP("Grado",Rosetta!$J$100:$V$100,2+VLOOKUP($E27+P$21,Rosetta!$A$11:$I$98,7,FALSE),FALSE)=0,VLOOKUP("Grado",Rosetta!$J$100:$V$100,1+VLOOKUP($E27+P$21,Rosetta!$A$11:$I$98,7,FALSE),FALSE),VLOOKUP("Grado",Rosetta!$J$100:$V$100,2+VLOOKUP($E27+P$21,Rosetta!$A$11:$I$98,7,FALSE),FALSE)),"")</f>
        <v>IV Cuarta</v>
      </c>
      <c r="Q27" s="54" t="str">
        <f>IF(Q37="si",IF(VLOOKUP("Grado",Rosetta!$J$100:$V$100,2+VLOOKUP($E27+Q$21,Rosetta!$A$11:$I$98,7,FALSE),FALSE)=0,VLOOKUP("Grado",Rosetta!$J$100:$V$100,1+VLOOKUP($E27+Q$21,Rosetta!$A$11:$I$98,7,FALSE),FALSE),VLOOKUP("Grado",Rosetta!$J$100:$V$100,2+VLOOKUP($E27+Q$21,Rosetta!$A$11:$I$98,7,FALSE),FALSE)),"")</f>
        <v/>
      </c>
      <c r="R27" s="54" t="str">
        <f>IF(R37="si",IF(VLOOKUP("Grado",Rosetta!$J$100:$V$100,2+VLOOKUP($E27+R$21,Rosetta!$A$11:$I$98,7,FALSE),FALSE)=0,VLOOKUP("Grado",Rosetta!$J$100:$V$100,1+VLOOKUP($E27+R$21,Rosetta!$A$11:$I$98,7,FALSE),FALSE),VLOOKUP("Grado",Rosetta!$J$100:$V$100,2+VLOOKUP($E27+R$21,Rosetta!$A$11:$I$98,7,FALSE),FALSE)),"")</f>
        <v>V Quinta</v>
      </c>
      <c r="S27" s="54" t="str">
        <f>IF(S37="si",IF(VLOOKUP("Grado",Rosetta!$J$100:$V$100,2+VLOOKUP($E27+S$21,Rosetta!$A$11:$I$98,7,FALSE),FALSE)=0,VLOOKUP("Grado",Rosetta!$J$100:$V$100,1+VLOOKUP($E27+S$21,Rosetta!$A$11:$I$98,7,FALSE),FALSE),VLOOKUP("Grado",Rosetta!$J$100:$V$100,2+VLOOKUP($E27+S$21,Rosetta!$A$11:$I$98,7,FALSE),FALSE)),"")</f>
        <v/>
      </c>
      <c r="T27" s="54" t="str">
        <f>IF(T37="si",IF(VLOOKUP("Grado",Rosetta!$J$100:$V$100,2+VLOOKUP($E27+T$21,Rosetta!$A$11:$I$98,7,FALSE),FALSE)=0,VLOOKUP("Grado",Rosetta!$J$100:$V$100,1+VLOOKUP($E27+T$21,Rosetta!$A$11:$I$98,7,FALSE),FALSE),VLOOKUP("Grado",Rosetta!$J$100:$V$100,2+VLOOKUP($E27+T$21,Rosetta!$A$11:$I$98,7,FALSE),FALSE)),"")</f>
        <v>VI Sexta</v>
      </c>
      <c r="U27" s="54" t="str">
        <f>IF(U37="si",IF(VLOOKUP("Grado",Rosetta!$J$100:$V$100,2+VLOOKUP($E27+U$21,Rosetta!$A$11:$I$98,7,FALSE),FALSE)=0,VLOOKUP("Grado",Rosetta!$J$100:$V$100,1+VLOOKUP($E27+U$21,Rosetta!$A$11:$I$98,7,FALSE),FALSE),VLOOKUP("Grado",Rosetta!$J$100:$V$100,2+VLOOKUP($E27+U$21,Rosetta!$A$11:$I$98,7,FALSE),FALSE)),"")</f>
        <v/>
      </c>
      <c r="V27" s="54" t="str">
        <f>IF(V37="si",IF(VLOOKUP("Grado",Rosetta!$J$100:$V$100,2+VLOOKUP($E27+V$21,Rosetta!$A$11:$I$98,7,FALSE),FALSE)=0,VLOOKUP("Grado",Rosetta!$J$100:$V$100,1+VLOOKUP($E27+V$21,Rosetta!$A$11:$I$98,7,FALSE),FALSE),VLOOKUP("Grado",Rosetta!$J$100:$V$100,2+VLOOKUP($E27+V$21,Rosetta!$A$11:$I$98,7,FALSE),FALSE)),"")</f>
        <v>VII Séptima</v>
      </c>
      <c r="W27" s="54" t="str">
        <f>IF(W37="si",IF(VLOOKUP("Grado",Rosetta!$J$100:$V$100,2+VLOOKUP($E27+W$21,Rosetta!$A$11:$I$98,7,FALSE),FALSE)=0,VLOOKUP("Grado",Rosetta!$J$100:$V$100,1+VLOOKUP($E27+W$21,Rosetta!$A$11:$I$98,7,FALSE),FALSE),VLOOKUP("Grado",Rosetta!$J$100:$V$100,2+VLOOKUP($E27+W$21,Rosetta!$A$11:$I$98,7,FALSE),FALSE)),"")</f>
        <v>I Tónica</v>
      </c>
      <c r="X27" s="54" t="str">
        <f>IF(X37="si",IF(VLOOKUP("Grado",Rosetta!$J$100:$V$100,2+VLOOKUP($E27+X$21,Rosetta!$A$11:$I$98,7,FALSE),FALSE)=0,VLOOKUP("Grado",Rosetta!$J$100:$V$100,1+VLOOKUP($E27+X$21,Rosetta!$A$11:$I$98,7,FALSE),FALSE),VLOOKUP("Grado",Rosetta!$J$100:$V$100,2+VLOOKUP($E27+X$21,Rosetta!$A$11:$I$98,7,FALSE),FALSE)),"")</f>
        <v/>
      </c>
      <c r="Y27" s="54" t="str">
        <f>IF(Y37="si",IF(VLOOKUP("Grado",Rosetta!$J$100:$V$100,2+VLOOKUP($E27+Y$21,Rosetta!$A$11:$I$98,7,FALSE),FALSE)=0,VLOOKUP("Grado",Rosetta!$J$100:$V$100,1+VLOOKUP($E27+Y$21,Rosetta!$A$11:$I$98,7,FALSE),FALSE),VLOOKUP("Grado",Rosetta!$J$100:$V$100,2+VLOOKUP($E27+Y$21,Rosetta!$A$11:$I$98,7,FALSE),FALSE)),"")</f>
        <v>II</v>
      </c>
      <c r="Z27" s="54" t="str">
        <f>IF(Z37="si",IF(VLOOKUP("Grado",Rosetta!$J$100:$V$100,2+VLOOKUP($E27+Z$21,Rosetta!$A$11:$I$98,7,FALSE),FALSE)=0,VLOOKUP("Grado",Rosetta!$J$100:$V$100,1+VLOOKUP($E27+Z$21,Rosetta!$A$11:$I$98,7,FALSE),FALSE),VLOOKUP("Grado",Rosetta!$J$100:$V$100,2+VLOOKUP($E27+Z$21,Rosetta!$A$11:$I$98,7,FALSE),FALSE)),"")</f>
        <v/>
      </c>
      <c r="AA27" s="54" t="str">
        <f>IF(AA37="si",IF(VLOOKUP("Grado",Rosetta!$J$100:$V$100,2+VLOOKUP($E27+AA$21,Rosetta!$A$11:$I$98,7,FALSE),FALSE)=0,VLOOKUP("Grado",Rosetta!$J$100:$V$100,1+VLOOKUP($E27+AA$21,Rosetta!$A$11:$I$98,7,FALSE),FALSE),VLOOKUP("Grado",Rosetta!$J$100:$V$100,2+VLOOKUP($E27+AA$21,Rosetta!$A$11:$I$98,7,FALSE),FALSE)),"")</f>
        <v>III Tercera</v>
      </c>
      <c r="AB27" s="54" t="str">
        <f>IF(AB37="si",IF(VLOOKUP("Grado",Rosetta!$J$100:$V$100,2+VLOOKUP($E27+AB$21,Rosetta!$A$11:$I$98,7,FALSE),FALSE)=0,VLOOKUP("Grado",Rosetta!$J$100:$V$100,1+VLOOKUP($E27+AB$21,Rosetta!$A$11:$I$98,7,FALSE),FALSE),VLOOKUP("Grado",Rosetta!$J$100:$V$100,2+VLOOKUP($E27+AB$21,Rosetta!$A$11:$I$98,7,FALSE),FALSE)),"")</f>
        <v>IV Cuarta</v>
      </c>
      <c r="AC27" s="54" t="str">
        <f>IF(AC37="si",IF(VLOOKUP("Grado",Rosetta!$J$100:$V$100,2+VLOOKUP($E27+AC$21,Rosetta!$A$11:$I$98,7,FALSE),FALSE)=0,VLOOKUP("Grado",Rosetta!$J$100:$V$100,1+VLOOKUP($E27+AC$21,Rosetta!$A$11:$I$98,7,FALSE),FALSE),VLOOKUP("Grado",Rosetta!$J$100:$V$100,2+VLOOKUP($E27+AC$21,Rosetta!$A$11:$I$98,7,FALSE),FALSE)),"")</f>
        <v/>
      </c>
      <c r="AD27" s="54" t="str">
        <f>IF(AD37="si",IF(VLOOKUP("Grado",Rosetta!$J$100:$V$100,2+VLOOKUP($E27+AD$21,Rosetta!$A$11:$I$98,7,FALSE),FALSE)=0,VLOOKUP("Grado",Rosetta!$J$100:$V$100,1+VLOOKUP($E27+AD$21,Rosetta!$A$11:$I$98,7,FALSE),FALSE),VLOOKUP("Grado",Rosetta!$J$100:$V$100,2+VLOOKUP($E27+AD$21,Rosetta!$A$11:$I$98,7,FALSE),FALSE)),"")</f>
        <v>V Quinta</v>
      </c>
    </row>
    <row r="28" spans="5:30" hidden="1" x14ac:dyDescent="0.25"/>
    <row r="29" spans="5:30" hidden="1" x14ac:dyDescent="0.25"/>
    <row r="30" spans="5:30" hidden="1" x14ac:dyDescent="0.25"/>
    <row r="31" spans="5:30" ht="15.75" hidden="1" thickBot="1" x14ac:dyDescent="0.3">
      <c r="F31">
        <v>0</v>
      </c>
      <c r="G31" s="11">
        <v>1</v>
      </c>
      <c r="H31" s="5">
        <v>2</v>
      </c>
      <c r="I31" s="5">
        <v>3</v>
      </c>
      <c r="J31" s="5">
        <v>4</v>
      </c>
      <c r="K31" s="5">
        <v>5</v>
      </c>
      <c r="L31" s="5">
        <v>6</v>
      </c>
      <c r="M31" s="5">
        <v>7</v>
      </c>
      <c r="N31" s="5">
        <v>8</v>
      </c>
      <c r="O31" s="5">
        <v>9</v>
      </c>
      <c r="P31" s="5">
        <v>10</v>
      </c>
      <c r="Q31" s="5">
        <v>11</v>
      </c>
      <c r="R31" s="5">
        <v>12</v>
      </c>
      <c r="S31" s="5">
        <v>13</v>
      </c>
      <c r="T31" s="5">
        <v>14</v>
      </c>
      <c r="U31" s="5">
        <v>15</v>
      </c>
      <c r="V31" s="5">
        <v>16</v>
      </c>
      <c r="W31" s="5">
        <v>17</v>
      </c>
      <c r="X31" s="5">
        <v>18</v>
      </c>
      <c r="Y31" s="5">
        <v>19</v>
      </c>
      <c r="Z31" s="5">
        <v>20</v>
      </c>
      <c r="AA31" s="5">
        <v>21</v>
      </c>
      <c r="AB31" s="5">
        <v>22</v>
      </c>
      <c r="AC31" s="5">
        <v>23</v>
      </c>
      <c r="AD31" s="5">
        <v>24</v>
      </c>
    </row>
    <row r="32" spans="5:30" ht="15.75" hidden="1" thickBot="1" x14ac:dyDescent="0.3">
      <c r="E32" s="43">
        <f>E11</f>
        <v>44</v>
      </c>
      <c r="F32" s="51" t="str">
        <f>IFERROR(VLOOKUP($E32,Rosetta!$A$11:$I$98,8,FALSE),"")</f>
        <v>si</v>
      </c>
      <c r="G32" s="51" t="str">
        <f>IFERROR(VLOOKUP($E32+G$10,Rosetta!$A$11:$I$98,8,FALSE),"")</f>
        <v>no</v>
      </c>
      <c r="H32" s="51" t="str">
        <f>IFERROR(VLOOKUP($E32+H$10,Rosetta!$A$11:$I$98,8,FALSE),"")</f>
        <v>si</v>
      </c>
      <c r="I32" s="51" t="str">
        <f>IFERROR(VLOOKUP($E32+I$10,Rosetta!$A$11:$I$98,8,FALSE),"")</f>
        <v>no</v>
      </c>
      <c r="J32" s="51" t="str">
        <f>IFERROR(VLOOKUP($E32+J$10,Rosetta!$A$11:$I$98,8,FALSE),"")</f>
        <v>si</v>
      </c>
      <c r="K32" s="51" t="str">
        <f>IFERROR(VLOOKUP($E32+K$10,Rosetta!$A$11:$I$98,8,FALSE),"")</f>
        <v>si</v>
      </c>
      <c r="L32" s="51" t="str">
        <f>IFERROR(VLOOKUP($E32+L$10,Rosetta!$A$11:$I$98,8,FALSE),"")</f>
        <v>no</v>
      </c>
      <c r="M32" s="51" t="str">
        <f>IFERROR(VLOOKUP($E32+M$10,Rosetta!$A$11:$I$98,8,FALSE),"")</f>
        <v>si</v>
      </c>
      <c r="N32" s="51" t="str">
        <f>IFERROR(VLOOKUP($E32+N$10,Rosetta!$A$11:$I$98,8,FALSE),"")</f>
        <v>no</v>
      </c>
      <c r="O32" s="51" t="str">
        <f>IFERROR(VLOOKUP($E32+O$10,Rosetta!$A$11:$I$98,8,FALSE),"")</f>
        <v>si</v>
      </c>
      <c r="P32" s="51" t="str">
        <f>IFERROR(VLOOKUP($E32+P$10,Rosetta!$A$11:$I$98,8,FALSE),"")</f>
        <v>si</v>
      </c>
      <c r="Q32" s="51" t="str">
        <f>IFERROR(VLOOKUP($E32+Q$10,Rosetta!$A$11:$I$98,8,FALSE),"")</f>
        <v>no</v>
      </c>
      <c r="R32" s="51" t="str">
        <f>IFERROR(VLOOKUP($E32+R$10,Rosetta!$A$11:$I$98,8,FALSE),"")</f>
        <v>si</v>
      </c>
      <c r="S32" s="51" t="str">
        <f>IFERROR(VLOOKUP($E32+S$10,Rosetta!$A$11:$I$98,8,FALSE),"")</f>
        <v>no</v>
      </c>
      <c r="T32" s="51" t="str">
        <f>IFERROR(VLOOKUP($E32+T$10,Rosetta!$A$11:$I$98,8,FALSE),"")</f>
        <v>si</v>
      </c>
      <c r="U32" s="51" t="str">
        <f>IFERROR(VLOOKUP($E32+U$10,Rosetta!$A$11:$I$98,8,FALSE),"")</f>
        <v>no</v>
      </c>
      <c r="V32" s="51" t="str">
        <f>IFERROR(VLOOKUP($E32+V$10,Rosetta!$A$11:$I$98,8,FALSE),"")</f>
        <v>si</v>
      </c>
      <c r="W32" s="51" t="str">
        <f>IFERROR(VLOOKUP($E32+W$10,Rosetta!$A$11:$I$98,8,FALSE),"")</f>
        <v>si</v>
      </c>
      <c r="X32" s="51" t="str">
        <f>IFERROR(VLOOKUP($E32+X$10,Rosetta!$A$11:$I$98,8,FALSE),"")</f>
        <v>no</v>
      </c>
      <c r="Y32" s="51" t="str">
        <f>IFERROR(VLOOKUP($E32+Y$10,Rosetta!$A$11:$I$98,8,FALSE),"")</f>
        <v>si</v>
      </c>
      <c r="Z32" s="51" t="str">
        <f>IFERROR(VLOOKUP($E32+Z$10,Rosetta!$A$11:$I$98,8,FALSE),"")</f>
        <v>no</v>
      </c>
      <c r="AA32" s="51" t="str">
        <f>IFERROR(VLOOKUP($E32+AA$10,Rosetta!$A$11:$I$98,8,FALSE),"")</f>
        <v>si</v>
      </c>
      <c r="AB32" s="51" t="str">
        <f>IFERROR(VLOOKUP($E32+AB$10,Rosetta!$A$11:$I$98,8,FALSE),"")</f>
        <v>si</v>
      </c>
      <c r="AC32" s="51" t="str">
        <f>IFERROR(VLOOKUP($E32+AC$10,Rosetta!$A$11:$I$98,8,FALSE),"")</f>
        <v>no</v>
      </c>
      <c r="AD32" s="51" t="str">
        <f>IFERROR(VLOOKUP($E32+AD$10,Rosetta!$A$11:$I$98,8,FALSE),"")</f>
        <v>si</v>
      </c>
    </row>
    <row r="33" spans="5:30" ht="15.75" hidden="1" thickBot="1" x14ac:dyDescent="0.3">
      <c r="E33" s="43">
        <f t="shared" ref="E33" si="5">E12</f>
        <v>39</v>
      </c>
      <c r="F33" s="51" t="str">
        <f>IFERROR(VLOOKUP($E33,Rosetta!$A$11:$I$98,8,FALSE),"")</f>
        <v>si</v>
      </c>
      <c r="G33" s="51" t="str">
        <f>IFERROR(VLOOKUP($E33+G$10,Rosetta!$A$11:$I$98,8,FALSE),"")</f>
        <v>no</v>
      </c>
      <c r="H33" s="51" t="str">
        <f>IFERROR(VLOOKUP($E33+H$10,Rosetta!$A$11:$I$98,8,FALSE),"")</f>
        <v>si</v>
      </c>
      <c r="I33" s="51" t="str">
        <f>IFERROR(VLOOKUP($E33+I$10,Rosetta!$A$11:$I$98,8,FALSE),"")</f>
        <v>si</v>
      </c>
      <c r="J33" s="51" t="str">
        <f>IFERROR(VLOOKUP($E33+J$10,Rosetta!$A$11:$I$98,8,FALSE),"")</f>
        <v>no</v>
      </c>
      <c r="K33" s="51" t="str">
        <f>IFERROR(VLOOKUP($E33+K$10,Rosetta!$A$11:$I$98,8,FALSE),"")</f>
        <v>si</v>
      </c>
      <c r="L33" s="51" t="str">
        <f>IFERROR(VLOOKUP($E33+L$10,Rosetta!$A$11:$I$98,8,FALSE),"")</f>
        <v>no</v>
      </c>
      <c r="M33" s="51" t="str">
        <f>IFERROR(VLOOKUP($E33+M$10,Rosetta!$A$11:$I$98,8,FALSE),"")</f>
        <v>si</v>
      </c>
      <c r="N33" s="51" t="str">
        <f>IFERROR(VLOOKUP($E33+N$10,Rosetta!$A$11:$I$98,8,FALSE),"")</f>
        <v>no</v>
      </c>
      <c r="O33" s="51" t="str">
        <f>IFERROR(VLOOKUP($E33+O$10,Rosetta!$A$11:$I$98,8,FALSE),"")</f>
        <v>si</v>
      </c>
      <c r="P33" s="51" t="str">
        <f>IFERROR(VLOOKUP($E33+P$10,Rosetta!$A$11:$I$98,8,FALSE),"")</f>
        <v>si</v>
      </c>
      <c r="Q33" s="51" t="str">
        <f>IFERROR(VLOOKUP($E33+Q$10,Rosetta!$A$11:$I$98,8,FALSE),"")</f>
        <v>no</v>
      </c>
      <c r="R33" s="51" t="str">
        <f>IFERROR(VLOOKUP($E33+R$10,Rosetta!$A$11:$I$98,8,FALSE),"")</f>
        <v>si</v>
      </c>
      <c r="S33" s="51" t="str">
        <f>IFERROR(VLOOKUP($E33+S$10,Rosetta!$A$11:$I$98,8,FALSE),"")</f>
        <v>no</v>
      </c>
      <c r="T33" s="51" t="str">
        <f>IFERROR(VLOOKUP($E33+T$10,Rosetta!$A$11:$I$98,8,FALSE),"")</f>
        <v>si</v>
      </c>
      <c r="U33" s="51" t="str">
        <f>IFERROR(VLOOKUP($E33+U$10,Rosetta!$A$11:$I$98,8,FALSE),"")</f>
        <v>si</v>
      </c>
      <c r="V33" s="51" t="str">
        <f>IFERROR(VLOOKUP($E33+V$10,Rosetta!$A$11:$I$98,8,FALSE),"")</f>
        <v>no</v>
      </c>
      <c r="W33" s="51" t="str">
        <f>IFERROR(VLOOKUP($E33+W$10,Rosetta!$A$11:$I$98,8,FALSE),"")</f>
        <v>si</v>
      </c>
      <c r="X33" s="51" t="str">
        <f>IFERROR(VLOOKUP($E33+X$10,Rosetta!$A$11:$I$98,8,FALSE),"")</f>
        <v>no</v>
      </c>
      <c r="Y33" s="51" t="str">
        <f>IFERROR(VLOOKUP($E33+Y$10,Rosetta!$A$11:$I$98,8,FALSE),"")</f>
        <v>si</v>
      </c>
      <c r="Z33" s="51" t="str">
        <f>IFERROR(VLOOKUP($E33+Z$10,Rosetta!$A$11:$I$98,8,FALSE),"")</f>
        <v>no</v>
      </c>
      <c r="AA33" s="51" t="str">
        <f>IFERROR(VLOOKUP($E33+AA$10,Rosetta!$A$11:$I$98,8,FALSE),"")</f>
        <v>si</v>
      </c>
      <c r="AB33" s="51" t="str">
        <f>IFERROR(VLOOKUP($E33+AB$10,Rosetta!$A$11:$I$98,8,FALSE),"")</f>
        <v>si</v>
      </c>
      <c r="AC33" s="51" t="str">
        <f>IFERROR(VLOOKUP($E33+AC$10,Rosetta!$A$11:$I$98,8,FALSE),"")</f>
        <v>no</v>
      </c>
      <c r="AD33" s="51" t="str">
        <f>IFERROR(VLOOKUP($E33+AD$10,Rosetta!$A$11:$I$98,8,FALSE),"")</f>
        <v>si</v>
      </c>
    </row>
    <row r="34" spans="5:30" ht="15.75" hidden="1" thickBot="1" x14ac:dyDescent="0.3">
      <c r="E34" s="43">
        <f t="shared" ref="E34" si="6">E13</f>
        <v>35</v>
      </c>
      <c r="F34" s="51" t="str">
        <f>IFERROR(VLOOKUP($E34,Rosetta!$A$11:$I$98,8,FALSE),"")</f>
        <v>no</v>
      </c>
      <c r="G34" s="51" t="str">
        <f>IFERROR(VLOOKUP($E34+G$10,Rosetta!$A$11:$I$98,8,FALSE),"")</f>
        <v>si</v>
      </c>
      <c r="H34" s="51" t="str">
        <f>IFERROR(VLOOKUP($E34+H$10,Rosetta!$A$11:$I$98,8,FALSE),"")</f>
        <v>si</v>
      </c>
      <c r="I34" s="51" t="str">
        <f>IFERROR(VLOOKUP($E34+I$10,Rosetta!$A$11:$I$98,8,FALSE),"")</f>
        <v>no</v>
      </c>
      <c r="J34" s="51" t="str">
        <f>IFERROR(VLOOKUP($E34+J$10,Rosetta!$A$11:$I$98,8,FALSE),"")</f>
        <v>si</v>
      </c>
      <c r="K34" s="51" t="str">
        <f>IFERROR(VLOOKUP($E34+K$10,Rosetta!$A$11:$I$98,8,FALSE),"")</f>
        <v>no</v>
      </c>
      <c r="L34" s="51" t="str">
        <f>IFERROR(VLOOKUP($E34+L$10,Rosetta!$A$11:$I$98,8,FALSE),"")</f>
        <v>si</v>
      </c>
      <c r="M34" s="51" t="str">
        <f>IFERROR(VLOOKUP($E34+M$10,Rosetta!$A$11:$I$98,8,FALSE),"")</f>
        <v>si</v>
      </c>
      <c r="N34" s="51" t="str">
        <f>IFERROR(VLOOKUP($E34+N$10,Rosetta!$A$11:$I$98,8,FALSE),"")</f>
        <v>no</v>
      </c>
      <c r="O34" s="51" t="str">
        <f>IFERROR(VLOOKUP($E34+O$10,Rosetta!$A$11:$I$98,8,FALSE),"")</f>
        <v>si</v>
      </c>
      <c r="P34" s="51" t="str">
        <f>IFERROR(VLOOKUP($E34+P$10,Rosetta!$A$11:$I$98,8,FALSE),"")</f>
        <v>no</v>
      </c>
      <c r="Q34" s="51" t="str">
        <f>IFERROR(VLOOKUP($E34+Q$10,Rosetta!$A$11:$I$98,8,FALSE),"")</f>
        <v>si</v>
      </c>
      <c r="R34" s="51" t="str">
        <f>IFERROR(VLOOKUP($E34+R$10,Rosetta!$A$11:$I$98,8,FALSE),"")</f>
        <v>no</v>
      </c>
      <c r="S34" s="51" t="str">
        <f>IFERROR(VLOOKUP($E34+S$10,Rosetta!$A$11:$I$98,8,FALSE),"")</f>
        <v>si</v>
      </c>
      <c r="T34" s="51" t="str">
        <f>IFERROR(VLOOKUP($E34+T$10,Rosetta!$A$11:$I$98,8,FALSE),"")</f>
        <v>si</v>
      </c>
      <c r="U34" s="51" t="str">
        <f>IFERROR(VLOOKUP($E34+U$10,Rosetta!$A$11:$I$98,8,FALSE),"")</f>
        <v>no</v>
      </c>
      <c r="V34" s="51" t="str">
        <f>IFERROR(VLOOKUP($E34+V$10,Rosetta!$A$11:$I$98,8,FALSE),"")</f>
        <v>si</v>
      </c>
      <c r="W34" s="51" t="str">
        <f>IFERROR(VLOOKUP($E34+W$10,Rosetta!$A$11:$I$98,8,FALSE),"")</f>
        <v>no</v>
      </c>
      <c r="X34" s="51" t="str">
        <f>IFERROR(VLOOKUP($E34+X$10,Rosetta!$A$11:$I$98,8,FALSE),"")</f>
        <v>si</v>
      </c>
      <c r="Y34" s="51" t="str">
        <f>IFERROR(VLOOKUP($E34+Y$10,Rosetta!$A$11:$I$98,8,FALSE),"")</f>
        <v>si</v>
      </c>
      <c r="Z34" s="51" t="str">
        <f>IFERROR(VLOOKUP($E34+Z$10,Rosetta!$A$11:$I$98,8,FALSE),"")</f>
        <v>no</v>
      </c>
      <c r="AA34" s="51" t="str">
        <f>IFERROR(VLOOKUP($E34+AA$10,Rosetta!$A$11:$I$98,8,FALSE),"")</f>
        <v>si</v>
      </c>
      <c r="AB34" s="51" t="str">
        <f>IFERROR(VLOOKUP($E34+AB$10,Rosetta!$A$11:$I$98,8,FALSE),"")</f>
        <v>no</v>
      </c>
      <c r="AC34" s="51" t="str">
        <f>IFERROR(VLOOKUP($E34+AC$10,Rosetta!$A$11:$I$98,8,FALSE),"")</f>
        <v>si</v>
      </c>
      <c r="AD34" s="51" t="str">
        <f>IFERROR(VLOOKUP($E34+AD$10,Rosetta!$A$11:$I$98,8,FALSE),"")</f>
        <v>no</v>
      </c>
    </row>
    <row r="35" spans="5:30" ht="15.75" hidden="1" thickBot="1" x14ac:dyDescent="0.3">
      <c r="E35" s="43">
        <f t="shared" ref="E35" si="7">E14</f>
        <v>30</v>
      </c>
      <c r="F35" s="51" t="str">
        <f>IFERROR(VLOOKUP($E35,Rosetta!$A$11:$I$98,8,FALSE),"")</f>
        <v>si</v>
      </c>
      <c r="G35" s="51" t="str">
        <f>IFERROR(VLOOKUP($E35+G$10,Rosetta!$A$11:$I$98,8,FALSE),"")</f>
        <v>no</v>
      </c>
      <c r="H35" s="51" t="str">
        <f>IFERROR(VLOOKUP($E35+H$10,Rosetta!$A$11:$I$98,8,FALSE),"")</f>
        <v>si</v>
      </c>
      <c r="I35" s="51" t="str">
        <f>IFERROR(VLOOKUP($E35+I$10,Rosetta!$A$11:$I$98,8,FALSE),"")</f>
        <v>no</v>
      </c>
      <c r="J35" s="51" t="str">
        <f>IFERROR(VLOOKUP($E35+J$10,Rosetta!$A$11:$I$98,8,FALSE),"")</f>
        <v>si</v>
      </c>
      <c r="K35" s="51" t="str">
        <f>IFERROR(VLOOKUP($E35+K$10,Rosetta!$A$11:$I$98,8,FALSE),"")</f>
        <v>no</v>
      </c>
      <c r="L35" s="51" t="str">
        <f>IFERROR(VLOOKUP($E35+L$10,Rosetta!$A$11:$I$98,8,FALSE),"")</f>
        <v>si</v>
      </c>
      <c r="M35" s="51" t="str">
        <f>IFERROR(VLOOKUP($E35+M$10,Rosetta!$A$11:$I$98,8,FALSE),"")</f>
        <v>si</v>
      </c>
      <c r="N35" s="51" t="str">
        <f>IFERROR(VLOOKUP($E35+N$10,Rosetta!$A$11:$I$98,8,FALSE),"")</f>
        <v>no</v>
      </c>
      <c r="O35" s="51" t="str">
        <f>IFERROR(VLOOKUP($E35+O$10,Rosetta!$A$11:$I$98,8,FALSE),"")</f>
        <v>si</v>
      </c>
      <c r="P35" s="51" t="str">
        <f>IFERROR(VLOOKUP($E35+P$10,Rosetta!$A$11:$I$98,8,FALSE),"")</f>
        <v>no</v>
      </c>
      <c r="Q35" s="51" t="str">
        <f>IFERROR(VLOOKUP($E35+Q$10,Rosetta!$A$11:$I$98,8,FALSE),"")</f>
        <v>si</v>
      </c>
      <c r="R35" s="51" t="str">
        <f>IFERROR(VLOOKUP($E35+R$10,Rosetta!$A$11:$I$98,8,FALSE),"")</f>
        <v>si</v>
      </c>
      <c r="S35" s="51" t="str">
        <f>IFERROR(VLOOKUP($E35+S$10,Rosetta!$A$11:$I$98,8,FALSE),"")</f>
        <v>no</v>
      </c>
      <c r="T35" s="51" t="str">
        <f>IFERROR(VLOOKUP($E35+T$10,Rosetta!$A$11:$I$98,8,FALSE),"")</f>
        <v>si</v>
      </c>
      <c r="U35" s="51" t="str">
        <f>IFERROR(VLOOKUP($E35+U$10,Rosetta!$A$11:$I$98,8,FALSE),"")</f>
        <v>no</v>
      </c>
      <c r="V35" s="51" t="str">
        <f>IFERROR(VLOOKUP($E35+V$10,Rosetta!$A$11:$I$98,8,FALSE),"")</f>
        <v>si</v>
      </c>
      <c r="W35" s="51" t="str">
        <f>IFERROR(VLOOKUP($E35+W$10,Rosetta!$A$11:$I$98,8,FALSE),"")</f>
        <v>no</v>
      </c>
      <c r="X35" s="51" t="str">
        <f>IFERROR(VLOOKUP($E35+X$10,Rosetta!$A$11:$I$98,8,FALSE),"")</f>
        <v>si</v>
      </c>
      <c r="Y35" s="51" t="str">
        <f>IFERROR(VLOOKUP($E35+Y$10,Rosetta!$A$11:$I$98,8,FALSE),"")</f>
        <v>si</v>
      </c>
      <c r="Z35" s="51" t="str">
        <f>IFERROR(VLOOKUP($E35+Z$10,Rosetta!$A$11:$I$98,8,FALSE),"")</f>
        <v>no</v>
      </c>
      <c r="AA35" s="51" t="str">
        <f>IFERROR(VLOOKUP($E35+AA$10,Rosetta!$A$11:$I$98,8,FALSE),"")</f>
        <v>si</v>
      </c>
      <c r="AB35" s="51" t="str">
        <f>IFERROR(VLOOKUP($E35+AB$10,Rosetta!$A$11:$I$98,8,FALSE),"")</f>
        <v>no</v>
      </c>
      <c r="AC35" s="51" t="str">
        <f>IFERROR(VLOOKUP($E35+AC$10,Rosetta!$A$11:$I$98,8,FALSE),"")</f>
        <v>si</v>
      </c>
      <c r="AD35" s="51" t="str">
        <f>IFERROR(VLOOKUP($E35+AD$10,Rosetta!$A$11:$I$98,8,FALSE),"")</f>
        <v>si</v>
      </c>
    </row>
    <row r="36" spans="5:30" ht="15.75" hidden="1" thickBot="1" x14ac:dyDescent="0.3">
      <c r="E36" s="43">
        <f t="shared" ref="E36" si="8">E15</f>
        <v>25</v>
      </c>
      <c r="F36" s="51" t="str">
        <f>IFERROR(VLOOKUP($E36,Rosetta!$A$11:$I$98,8,FALSE),"")</f>
        <v>si</v>
      </c>
      <c r="G36" s="51" t="str">
        <f>IFERROR(VLOOKUP($E36+G$10,Rosetta!$A$11:$I$98,8,FALSE),"")</f>
        <v>no</v>
      </c>
      <c r="H36" s="51" t="str">
        <f>IFERROR(VLOOKUP($E36+H$10,Rosetta!$A$11:$I$98,8,FALSE),"")</f>
        <v>si</v>
      </c>
      <c r="I36" s="51" t="str">
        <f>IFERROR(VLOOKUP($E36+I$10,Rosetta!$A$11:$I$98,8,FALSE),"")</f>
        <v>no</v>
      </c>
      <c r="J36" s="51" t="str">
        <f>IFERROR(VLOOKUP($E36+J$10,Rosetta!$A$11:$I$98,8,FALSE),"")</f>
        <v>si</v>
      </c>
      <c r="K36" s="51" t="str">
        <f>IFERROR(VLOOKUP($E36+K$10,Rosetta!$A$11:$I$98,8,FALSE),"")</f>
        <v>si</v>
      </c>
      <c r="L36" s="51" t="str">
        <f>IFERROR(VLOOKUP($E36+L$10,Rosetta!$A$11:$I$98,8,FALSE),"")</f>
        <v>no</v>
      </c>
      <c r="M36" s="51" t="str">
        <f>IFERROR(VLOOKUP($E36+M$10,Rosetta!$A$11:$I$98,8,FALSE),"")</f>
        <v>si</v>
      </c>
      <c r="N36" s="51" t="str">
        <f>IFERROR(VLOOKUP($E36+N$10,Rosetta!$A$11:$I$98,8,FALSE),"")</f>
        <v>no</v>
      </c>
      <c r="O36" s="51" t="str">
        <f>IFERROR(VLOOKUP($E36+O$10,Rosetta!$A$11:$I$98,8,FALSE),"")</f>
        <v>si</v>
      </c>
      <c r="P36" s="51" t="str">
        <f>IFERROR(VLOOKUP($E36+P$10,Rosetta!$A$11:$I$98,8,FALSE),"")</f>
        <v>no</v>
      </c>
      <c r="Q36" s="51" t="str">
        <f>IFERROR(VLOOKUP($E36+Q$10,Rosetta!$A$11:$I$98,8,FALSE),"")</f>
        <v>si</v>
      </c>
      <c r="R36" s="51" t="str">
        <f>IFERROR(VLOOKUP($E36+R$10,Rosetta!$A$11:$I$98,8,FALSE),"")</f>
        <v>si</v>
      </c>
      <c r="S36" s="51" t="str">
        <f>IFERROR(VLOOKUP($E36+S$10,Rosetta!$A$11:$I$98,8,FALSE),"")</f>
        <v>no</v>
      </c>
      <c r="T36" s="51" t="str">
        <f>IFERROR(VLOOKUP($E36+T$10,Rosetta!$A$11:$I$98,8,FALSE),"")</f>
        <v>si</v>
      </c>
      <c r="U36" s="51" t="str">
        <f>IFERROR(VLOOKUP($E36+U$10,Rosetta!$A$11:$I$98,8,FALSE),"")</f>
        <v>no</v>
      </c>
      <c r="V36" s="51" t="str">
        <f>IFERROR(VLOOKUP($E36+V$10,Rosetta!$A$11:$I$98,8,FALSE),"")</f>
        <v>si</v>
      </c>
      <c r="W36" s="51" t="str">
        <f>IFERROR(VLOOKUP($E36+W$10,Rosetta!$A$11:$I$98,8,FALSE),"")</f>
        <v>si</v>
      </c>
      <c r="X36" s="51" t="str">
        <f>IFERROR(VLOOKUP($E36+X$10,Rosetta!$A$11:$I$98,8,FALSE),"")</f>
        <v>no</v>
      </c>
      <c r="Y36" s="51" t="str">
        <f>IFERROR(VLOOKUP($E36+Y$10,Rosetta!$A$11:$I$98,8,FALSE),"")</f>
        <v>si</v>
      </c>
      <c r="Z36" s="51" t="str">
        <f>IFERROR(VLOOKUP($E36+Z$10,Rosetta!$A$11:$I$98,8,FALSE),"")</f>
        <v>no</v>
      </c>
      <c r="AA36" s="51" t="str">
        <f>IFERROR(VLOOKUP($E36+AA$10,Rosetta!$A$11:$I$98,8,FALSE),"")</f>
        <v>si</v>
      </c>
      <c r="AB36" s="51" t="str">
        <f>IFERROR(VLOOKUP($E36+AB$10,Rosetta!$A$11:$I$98,8,FALSE),"")</f>
        <v>no</v>
      </c>
      <c r="AC36" s="51" t="str">
        <f>IFERROR(VLOOKUP($E36+AC$10,Rosetta!$A$11:$I$98,8,FALSE),"")</f>
        <v>si</v>
      </c>
      <c r="AD36" s="51" t="str">
        <f>IFERROR(VLOOKUP($E36+AD$10,Rosetta!$A$11:$I$98,8,FALSE),"")</f>
        <v>si</v>
      </c>
    </row>
    <row r="37" spans="5:30" hidden="1" x14ac:dyDescent="0.25">
      <c r="E37" s="43">
        <f t="shared" ref="E37" si="9">E16</f>
        <v>20</v>
      </c>
      <c r="F37" s="51" t="str">
        <f>IFERROR(VLOOKUP($E37,Rosetta!$A$11:$I$98,8,FALSE),"")</f>
        <v>si</v>
      </c>
      <c r="G37" s="51" t="str">
        <f>IFERROR(VLOOKUP($E37+G$10,Rosetta!$A$11:$I$98,8,FALSE),"")</f>
        <v>no</v>
      </c>
      <c r="H37" s="51" t="str">
        <f>IFERROR(VLOOKUP($E37+H$10,Rosetta!$A$11:$I$98,8,FALSE),"")</f>
        <v>si</v>
      </c>
      <c r="I37" s="51" t="str">
        <f>IFERROR(VLOOKUP($E37+I$10,Rosetta!$A$11:$I$98,8,FALSE),"")</f>
        <v>no</v>
      </c>
      <c r="J37" s="51" t="str">
        <f>IFERROR(VLOOKUP($E37+J$10,Rosetta!$A$11:$I$98,8,FALSE),"")</f>
        <v>si</v>
      </c>
      <c r="K37" s="51" t="str">
        <f>IFERROR(VLOOKUP($E37+K$10,Rosetta!$A$11:$I$98,8,FALSE),"")</f>
        <v>si</v>
      </c>
      <c r="L37" s="51" t="str">
        <f>IFERROR(VLOOKUP($E37+L$10,Rosetta!$A$11:$I$98,8,FALSE),"")</f>
        <v>no</v>
      </c>
      <c r="M37" s="51" t="str">
        <f>IFERROR(VLOOKUP($E37+M$10,Rosetta!$A$11:$I$98,8,FALSE),"")</f>
        <v>si</v>
      </c>
      <c r="N37" s="51" t="str">
        <f>IFERROR(VLOOKUP($E37+N$10,Rosetta!$A$11:$I$98,8,FALSE),"")</f>
        <v>no</v>
      </c>
      <c r="O37" s="51" t="str">
        <f>IFERROR(VLOOKUP($E37+O$10,Rosetta!$A$11:$I$98,8,FALSE),"")</f>
        <v>si</v>
      </c>
      <c r="P37" s="51" t="str">
        <f>IFERROR(VLOOKUP($E37+P$10,Rosetta!$A$11:$I$98,8,FALSE),"")</f>
        <v>si</v>
      </c>
      <c r="Q37" s="51" t="str">
        <f>IFERROR(VLOOKUP($E37+Q$10,Rosetta!$A$11:$I$98,8,FALSE),"")</f>
        <v>no</v>
      </c>
      <c r="R37" s="51" t="str">
        <f>IFERROR(VLOOKUP($E37+R$10,Rosetta!$A$11:$I$98,8,FALSE),"")</f>
        <v>si</v>
      </c>
      <c r="S37" s="51" t="str">
        <f>IFERROR(VLOOKUP($E37+S$10,Rosetta!$A$11:$I$98,8,FALSE),"")</f>
        <v>no</v>
      </c>
      <c r="T37" s="51" t="str">
        <f>IFERROR(VLOOKUP($E37+T$10,Rosetta!$A$11:$I$98,8,FALSE),"")</f>
        <v>si</v>
      </c>
      <c r="U37" s="51" t="str">
        <f>IFERROR(VLOOKUP($E37+U$10,Rosetta!$A$11:$I$98,8,FALSE),"")</f>
        <v>no</v>
      </c>
      <c r="V37" s="51" t="str">
        <f>IFERROR(VLOOKUP($E37+V$10,Rosetta!$A$11:$I$98,8,FALSE),"")</f>
        <v>si</v>
      </c>
      <c r="W37" s="51" t="str">
        <f>IFERROR(VLOOKUP($E37+W$10,Rosetta!$A$11:$I$98,8,FALSE),"")</f>
        <v>si</v>
      </c>
      <c r="X37" s="51" t="str">
        <f>IFERROR(VLOOKUP($E37+X$10,Rosetta!$A$11:$I$98,8,FALSE),"")</f>
        <v>no</v>
      </c>
      <c r="Y37" s="51" t="str">
        <f>IFERROR(VLOOKUP($E37+Y$10,Rosetta!$A$11:$I$98,8,FALSE),"")</f>
        <v>si</v>
      </c>
      <c r="Z37" s="51" t="str">
        <f>IFERROR(VLOOKUP($E37+Z$10,Rosetta!$A$11:$I$98,8,FALSE),"")</f>
        <v>no</v>
      </c>
      <c r="AA37" s="51" t="str">
        <f>IFERROR(VLOOKUP($E37+AA$10,Rosetta!$A$11:$I$98,8,FALSE),"")</f>
        <v>si</v>
      </c>
      <c r="AB37" s="51" t="str">
        <f>IFERROR(VLOOKUP($E37+AB$10,Rosetta!$A$11:$I$98,8,FALSE),"")</f>
        <v>si</v>
      </c>
      <c r="AC37" s="51" t="str">
        <f>IFERROR(VLOOKUP($E37+AC$10,Rosetta!$A$11:$I$98,8,FALSE),"")</f>
        <v>no</v>
      </c>
      <c r="AD37" s="51" t="str">
        <f>IFERROR(VLOOKUP($E37+AD$10,Rosetta!$A$11:$I$98,8,FALSE),"")</f>
        <v>si</v>
      </c>
    </row>
    <row r="38" spans="5:30" hidden="1" x14ac:dyDescent="0.25"/>
  </sheetData>
  <mergeCells count="2">
    <mergeCell ref="F3:H3"/>
    <mergeCell ref="J3:AD4"/>
  </mergeCells>
  <conditionalFormatting sqref="F11:AD16">
    <cfRule type="expression" dxfId="10" priority="7">
      <formula>F32="no"</formula>
    </cfRule>
    <cfRule type="expression" dxfId="9" priority="8">
      <formula>F22="III Tercera"</formula>
    </cfRule>
    <cfRule type="expression" dxfId="8" priority="9">
      <formula>F22="V dis"</formula>
    </cfRule>
    <cfRule type="expression" dxfId="7" priority="10">
      <formula>F22="V Quinta"</formula>
    </cfRule>
    <cfRule type="expression" dxfId="6" priority="11">
      <formula>F22="I Tónica"</formula>
    </cfRule>
    <cfRule type="expression" dxfId="5" priority="12">
      <formula>F32="si"</formula>
    </cfRule>
  </conditionalFormatting>
  <hyperlinks>
    <hyperlink ref="AF5" r:id="rId1"/>
    <hyperlink ref="AF4" r:id="rId2"/>
  </hyperlinks>
  <pageMargins left="0.7" right="0.7" top="0.75" bottom="0.75" header="0.3" footer="0.3"/>
  <pageSetup orientation="portrait" horizontalDpi="4294967292" verticalDpi="0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Rosetta!$I$11:$I$98</xm:f>
          </x14:formula1>
          <xm:sqref>F11:F16</xm:sqref>
        </x14:dataValidation>
        <x14:dataValidation type="list" allowBlank="1" showInputMessage="1" showErrorMessage="1">
          <x14:formula1>
            <xm:f>Rosetta!$A$122:$A$138</xm:f>
          </x14:formula1>
          <xm:sqref>D3</xm:sqref>
        </x14:dataValidation>
        <x14:dataValidation type="list" allowBlank="1" showInputMessage="1" showErrorMessage="1">
          <x14:formula1>
            <xm:f>Rosetta!$J$101:$J$120</xm:f>
          </x14:formula1>
          <xm:sqref>F3:H3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5"/>
  <sheetViews>
    <sheetView showGridLines="0" zoomScaleNormal="100" workbookViewId="0">
      <selection activeCell="C3" sqref="C3:D3"/>
    </sheetView>
  </sheetViews>
  <sheetFormatPr baseColWidth="10" defaultColWidth="3.140625" defaultRowHeight="15" x14ac:dyDescent="0.25"/>
  <cols>
    <col min="2" max="2" width="2.42578125" customWidth="1"/>
    <col min="3" max="52" width="2.28515625" customWidth="1"/>
  </cols>
  <sheetData>
    <row r="1" spans="1:56" x14ac:dyDescent="0.25">
      <c r="A1" s="172" t="s">
        <v>204</v>
      </c>
    </row>
    <row r="2" spans="1:56" ht="15.75" thickBot="1" x14ac:dyDescent="0.3">
      <c r="D2" s="22" t="s">
        <v>100</v>
      </c>
      <c r="E2" s="18"/>
      <c r="F2" s="122" t="s">
        <v>57</v>
      </c>
      <c r="G2" s="18"/>
      <c r="H2" s="5"/>
      <c r="I2" s="5"/>
      <c r="J2" s="5"/>
    </row>
    <row r="3" spans="1:56" ht="15.75" customHeight="1" thickBot="1" x14ac:dyDescent="0.3">
      <c r="C3" s="202" t="s">
        <v>10</v>
      </c>
      <c r="D3" s="203"/>
      <c r="F3" s="204" t="s">
        <v>32</v>
      </c>
      <c r="G3" s="205"/>
      <c r="H3" s="205"/>
      <c r="I3" s="205"/>
      <c r="J3" s="205"/>
      <c r="K3" s="205"/>
      <c r="L3" s="205"/>
      <c r="M3" s="206"/>
    </row>
    <row r="4" spans="1:56" ht="21.75" customHeight="1" x14ac:dyDescent="0.3">
      <c r="C4" s="53" t="str">
        <f>Rosetta!H7</f>
        <v>A maj</v>
      </c>
    </row>
    <row r="5" spans="1:56" ht="15" customHeight="1" x14ac:dyDescent="0.25">
      <c r="C5" s="193" t="str">
        <f>IF(Rosetta!E5="PIANO",IFERROR(VLOOKUP(F3,Rosetta!J100:X120,15,FALSE),""),"Cambia el visualizador a PIANO en la hoja Rosetta.")</f>
        <v>Cambia el visualizador a PIANO en la hoja Rosetta.</v>
      </c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D5" t="s">
        <v>203</v>
      </c>
    </row>
    <row r="6" spans="1:56" ht="13.5" customHeight="1" x14ac:dyDescent="0.25"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D6" s="164" t="s">
        <v>201</v>
      </c>
    </row>
    <row r="7" spans="1:56" x14ac:dyDescent="0.25">
      <c r="K7" t="s">
        <v>117</v>
      </c>
      <c r="O7" s="194" t="s">
        <v>53</v>
      </c>
      <c r="P7" s="194"/>
      <c r="Q7" s="194"/>
      <c r="R7" s="194"/>
      <c r="S7" s="194" t="s">
        <v>45</v>
      </c>
      <c r="T7" s="194"/>
      <c r="U7" s="194"/>
      <c r="V7" s="194"/>
      <c r="W7" s="131" t="s">
        <v>47</v>
      </c>
      <c r="X7" s="131"/>
      <c r="Y7" s="131"/>
      <c r="Z7" s="131"/>
      <c r="AA7" s="131" t="s">
        <v>48</v>
      </c>
      <c r="AB7" s="131"/>
      <c r="AC7" s="131"/>
      <c r="AD7" s="131"/>
      <c r="AE7" s="194" t="s">
        <v>94</v>
      </c>
      <c r="AF7" s="194"/>
      <c r="AG7" s="194"/>
      <c r="AH7" s="194"/>
      <c r="AI7" s="194" t="s">
        <v>46</v>
      </c>
      <c r="AJ7" s="194"/>
      <c r="AK7" s="194"/>
      <c r="AL7" s="194"/>
      <c r="AM7" s="194" t="s">
        <v>49</v>
      </c>
      <c r="AN7" s="194"/>
      <c r="AO7" s="194"/>
      <c r="AP7" s="194"/>
      <c r="AQ7" s="194" t="s">
        <v>50</v>
      </c>
      <c r="AR7" s="194"/>
      <c r="AS7" s="194"/>
      <c r="AT7" s="194"/>
      <c r="AU7" s="129"/>
      <c r="BD7" s="164" t="s">
        <v>202</v>
      </c>
    </row>
    <row r="8" spans="1:56" ht="18" customHeight="1" x14ac:dyDescent="0.3">
      <c r="B8" s="53"/>
      <c r="M8" s="21" t="s">
        <v>130</v>
      </c>
      <c r="O8" s="196" t="str">
        <f>IFERROR(IFERROR(IF(VLOOKUP($C$4,lista_bemoles_switch,2,FALSE)="s",VLOOKUP(PIANO!O$7,Rosetta!$K$11:$M$33,3,FALSE),VLOOKUP(PIANO!O$7,Rosetta!$K$11:$M$33,2,FALSE)),VLOOKUP(PIANO!O$7,Rosetta!$K$11:$M$33,2,FALSE)),"")</f>
        <v>A</v>
      </c>
      <c r="P8" s="196"/>
      <c r="Q8" s="196"/>
      <c r="R8" s="196"/>
      <c r="S8" s="195" t="str">
        <f>IFERROR(IFERROR(IF(VLOOKUP($C$4,lista_bemoles_switch,2,FALSE)="s",VLOOKUP(PIANO!S$7,Rosetta!$K$11:$M$33,3,FALSE),VLOOKUP(PIANO!S$7,Rosetta!$K$11:$M$33,2,FALSE)),VLOOKUP(PIANO!S$7,Rosetta!$K$11:$M$33,2,FALSE)),"")</f>
        <v>B</v>
      </c>
      <c r="T8" s="195"/>
      <c r="U8" s="195"/>
      <c r="V8" s="195"/>
      <c r="W8" s="195" t="str">
        <f>IFERROR(IFERROR(IF(VLOOKUP($C$4,lista_bemoles_switch,2,FALSE)="s",VLOOKUP(PIANO!W$7,Rosetta!$K$11:$M$33,3,FALSE),VLOOKUP(PIANO!W$7,Rosetta!$K$11:$M$33,2,FALSE)),VLOOKUP(PIANO!W$7,Rosetta!$K$11:$M$33,2,FALSE)),"")</f>
        <v>C#</v>
      </c>
      <c r="X8" s="195"/>
      <c r="Y8" s="195"/>
      <c r="Z8" s="195"/>
      <c r="AA8" s="195" t="str">
        <f>IFERROR(IFERROR(IF(VLOOKUP($C$4,lista_bemoles_switch,2,FALSE)="s",VLOOKUP(PIANO!AA$7,Rosetta!$K$11:$M$33,3,FALSE),VLOOKUP(PIANO!AA$7,Rosetta!$K$11:$M$33,2,FALSE)),VLOOKUP(PIANO!AA$7,Rosetta!$K$11:$M$33,2,FALSE)),"")</f>
        <v>D</v>
      </c>
      <c r="AB8" s="195"/>
      <c r="AC8" s="195"/>
      <c r="AD8" s="195"/>
      <c r="AE8" s="195" t="str">
        <f>IFERROR(IFERROR(IF(VLOOKUP($C$4,lista_bemoles_switch,2,FALSE)="s",VLOOKUP(PIANO!AE$7,Rosetta!$K$11:$M$33,3,FALSE),VLOOKUP(PIANO!AE$7,Rosetta!$K$11:$M$33,2,FALSE)),VLOOKUP(PIANO!AE$7,Rosetta!$K$11:$M$33,2,FALSE)),"")</f>
        <v/>
      </c>
      <c r="AF8" s="195"/>
      <c r="AG8" s="195"/>
      <c r="AH8" s="195"/>
      <c r="AI8" s="197" t="str">
        <f>IFERROR(IFERROR(IF(VLOOKUP($C$4,lista_bemoles_switch,2,FALSE)="s",VLOOKUP(PIANO!AI$7,Rosetta!$K$11:$M$33,3,FALSE),VLOOKUP(PIANO!AI$7,Rosetta!$K$11:$M$33,2,FALSE)),VLOOKUP(PIANO!AI$7,Rosetta!$K$11:$M$33,2,FALSE)),"")</f>
        <v>E</v>
      </c>
      <c r="AJ8" s="197"/>
      <c r="AK8" s="197"/>
      <c r="AL8" s="197"/>
      <c r="AM8" s="195" t="str">
        <f>IFERROR(IFERROR(IF(VLOOKUP($C$4,lista_bemoles_switch,2,FALSE)="s",VLOOKUP(PIANO!AM$7,Rosetta!$K$11:$M$33,3,FALSE),VLOOKUP(PIANO!AM$7,Rosetta!$K$11:$M$33,2,FALSE)),VLOOKUP(PIANO!AM$7,Rosetta!$K$11:$M$33,2,FALSE)),"")</f>
        <v>F#</v>
      </c>
      <c r="AN8" s="195"/>
      <c r="AO8" s="195"/>
      <c r="AP8" s="195"/>
      <c r="AQ8" s="195" t="str">
        <f>IFERROR(IFERROR(IF(VLOOKUP($C$4,lista_bemoles_switch,2,FALSE)="s",VLOOKUP(PIANO!AQ$7,Rosetta!$K$11:$M$33,3,FALSE),VLOOKUP(PIANO!AQ$7,Rosetta!$K$11:$M$33,2,FALSE)),VLOOKUP(PIANO!AQ$7,Rosetta!$K$11:$M$33,2,FALSE)),"")</f>
        <v>G#</v>
      </c>
      <c r="AR8" s="195"/>
      <c r="AS8" s="195"/>
      <c r="AT8" s="195"/>
      <c r="AU8" s="130"/>
      <c r="BD8" t="s">
        <v>330</v>
      </c>
    </row>
    <row r="9" spans="1:56" ht="18" customHeight="1" x14ac:dyDescent="0.3">
      <c r="B9" s="53"/>
      <c r="M9" s="21" t="s">
        <v>131</v>
      </c>
      <c r="O9" s="196" t="str">
        <f>IF(O8="","",CONCATENATE("+",VLOOKUP(O$8,Rosetta!$B$11:$G$22,6,FALSE)))</f>
        <v>+0</v>
      </c>
      <c r="P9" s="196"/>
      <c r="Q9" s="196"/>
      <c r="R9" s="196"/>
      <c r="S9" s="195" t="str">
        <f>IF(S8="","",CONCATENATE("+",VLOOKUP(S$8,Rosetta!$B$11:$G$22,6,FALSE)))</f>
        <v>+2</v>
      </c>
      <c r="T9" s="195"/>
      <c r="U9" s="195"/>
      <c r="V9" s="195"/>
      <c r="W9" s="195" t="str">
        <f>IF(W8="","",CONCATENATE("+",VLOOKUP(W$8,Rosetta!$B$11:$G$22,6,FALSE)))</f>
        <v>+4</v>
      </c>
      <c r="X9" s="195"/>
      <c r="Y9" s="195"/>
      <c r="Z9" s="195"/>
      <c r="AA9" s="195" t="str">
        <f>IF(AA8="","",CONCATENATE("+",VLOOKUP(AA$8,Rosetta!$B$11:$G$22,6,FALSE)))</f>
        <v>+5</v>
      </c>
      <c r="AB9" s="195"/>
      <c r="AC9" s="195"/>
      <c r="AD9" s="195"/>
      <c r="AE9" s="195" t="str">
        <f>IF(AE8="","",CONCATENATE("+",VLOOKUP(AE$8,Rosetta!$B$11:$G$22,6,FALSE)))</f>
        <v/>
      </c>
      <c r="AF9" s="195"/>
      <c r="AG9" s="195"/>
      <c r="AH9" s="195"/>
      <c r="AI9" s="197" t="str">
        <f>IF(AI8="","",CONCATENATE("+",VLOOKUP(AI$8,Rosetta!$B$11:$G$22,6,FALSE)))</f>
        <v>+7</v>
      </c>
      <c r="AJ9" s="197"/>
      <c r="AK9" s="197"/>
      <c r="AL9" s="197"/>
      <c r="AM9" s="195" t="str">
        <f>IF(AM8="","",CONCATENATE("+",VLOOKUP(AM$8,Rosetta!$B$11:$G$22,6,FALSE)))</f>
        <v>+9</v>
      </c>
      <c r="AN9" s="195"/>
      <c r="AO9" s="195"/>
      <c r="AP9" s="195"/>
      <c r="AQ9" s="195" t="str">
        <f>IF(AQ8="","",CONCATENATE("+",VLOOKUP(AQ$8,Rosetta!$B$11:$G$22,6,FALSE)))</f>
        <v>+11</v>
      </c>
      <c r="AR9" s="195"/>
      <c r="AS9" s="195"/>
      <c r="AT9" s="195"/>
      <c r="AU9" s="128"/>
    </row>
    <row r="10" spans="1:56" s="1" customFormat="1" ht="18.75" customHeight="1" x14ac:dyDescent="0.3">
      <c r="B10" s="53"/>
      <c r="D10" s="199"/>
      <c r="E10" s="199"/>
      <c r="J10" s="198"/>
      <c r="K10" s="198"/>
      <c r="M10" s="198"/>
      <c r="N10" s="198"/>
      <c r="S10" s="198"/>
      <c r="T10" s="198"/>
      <c r="V10" s="198"/>
      <c r="W10" s="198"/>
      <c r="Y10" s="198"/>
      <c r="Z10" s="198"/>
      <c r="AE10" s="198"/>
      <c r="AF10" s="198"/>
      <c r="AH10" s="198"/>
      <c r="AI10" s="198"/>
      <c r="AN10" s="198"/>
      <c r="AO10" s="198"/>
      <c r="AQ10" s="198"/>
      <c r="AR10" s="198"/>
      <c r="AT10" s="198"/>
      <c r="AU10" s="198"/>
    </row>
    <row r="11" spans="1:56" s="1" customFormat="1" ht="15" customHeight="1" thickBot="1" x14ac:dyDescent="0.35">
      <c r="B11" s="53"/>
      <c r="D11" s="201" t="str">
        <f>VLOOKUP(D12,Rosetta!$A$11:$B$98,2,FALSE)</f>
        <v>A#</v>
      </c>
      <c r="E11" s="201"/>
      <c r="J11" s="201" t="str">
        <f>VLOOKUP(J12,Rosetta!$A$11:$B$98,2,FALSE)</f>
        <v>C#</v>
      </c>
      <c r="K11" s="201"/>
      <c r="M11" s="201" t="str">
        <f>VLOOKUP(M12,Rosetta!$A$11:$B$98,2,FALSE)</f>
        <v>D#</v>
      </c>
      <c r="N11" s="201"/>
      <c r="S11" s="201" t="str">
        <f>VLOOKUP(S12,Rosetta!$A$11:$B$98,2,FALSE)</f>
        <v>F#</v>
      </c>
      <c r="T11" s="201"/>
      <c r="V11" s="201" t="str">
        <f>VLOOKUP(V12,Rosetta!$A$11:$B$98,2,FALSE)</f>
        <v>G#</v>
      </c>
      <c r="W11" s="201"/>
      <c r="Y11" s="201" t="str">
        <f>VLOOKUP(Y12,Rosetta!$A$11:$B$98,2,FALSE)</f>
        <v>A#</v>
      </c>
      <c r="Z11" s="201"/>
      <c r="AE11" s="201" t="str">
        <f>VLOOKUP(AE12,Rosetta!$A$11:$B$98,2,FALSE)</f>
        <v>C#</v>
      </c>
      <c r="AF11" s="201"/>
      <c r="AH11" s="201" t="str">
        <f>VLOOKUP(AH12,Rosetta!$A$11:$B$98,2,FALSE)</f>
        <v>D#</v>
      </c>
      <c r="AI11" s="201"/>
      <c r="AN11" s="201" t="str">
        <f>VLOOKUP(AN12,Rosetta!$A$11:$B$98,2,FALSE)</f>
        <v>F#</v>
      </c>
      <c r="AO11" s="201"/>
      <c r="AQ11" s="201" t="str">
        <f>VLOOKUP(AQ12,Rosetta!$A$11:$B$98,2,FALSE)</f>
        <v>G#</v>
      </c>
      <c r="AR11" s="201"/>
      <c r="AT11" s="201" t="str">
        <f>VLOOKUP(AT12,Rosetta!$A$11:$B$98,2,FALSE)</f>
        <v>A#</v>
      </c>
      <c r="AU11" s="201"/>
    </row>
    <row r="12" spans="1:56" ht="143.25" customHeight="1" thickBot="1" x14ac:dyDescent="0.3">
      <c r="B12" s="125">
        <v>36</v>
      </c>
      <c r="C12" s="59">
        <v>37</v>
      </c>
      <c r="D12" s="126">
        <v>38</v>
      </c>
      <c r="E12" s="127">
        <v>38</v>
      </c>
      <c r="F12" s="59">
        <v>39</v>
      </c>
      <c r="G12" s="56">
        <v>39</v>
      </c>
      <c r="H12" s="55">
        <v>40</v>
      </c>
      <c r="I12" s="59">
        <v>40</v>
      </c>
      <c r="J12" s="126">
        <v>41</v>
      </c>
      <c r="K12" s="127">
        <v>41</v>
      </c>
      <c r="L12" s="59">
        <v>42</v>
      </c>
      <c r="M12" s="126">
        <v>43</v>
      </c>
      <c r="N12" s="127">
        <v>43</v>
      </c>
      <c r="O12" s="59">
        <v>44</v>
      </c>
      <c r="P12" s="56">
        <v>44</v>
      </c>
      <c r="Q12" s="59">
        <v>45</v>
      </c>
      <c r="R12" s="59">
        <v>45</v>
      </c>
      <c r="S12" s="126">
        <v>46</v>
      </c>
      <c r="T12" s="127">
        <v>46</v>
      </c>
      <c r="U12" s="59">
        <v>47</v>
      </c>
      <c r="V12" s="126">
        <v>48</v>
      </c>
      <c r="W12" s="127">
        <v>48</v>
      </c>
      <c r="X12" s="59">
        <v>49</v>
      </c>
      <c r="Y12" s="126">
        <v>50</v>
      </c>
      <c r="Z12" s="127">
        <v>50</v>
      </c>
      <c r="AA12" s="59">
        <v>51</v>
      </c>
      <c r="AB12" s="56">
        <v>51</v>
      </c>
      <c r="AC12" s="55">
        <v>52</v>
      </c>
      <c r="AD12" s="59">
        <v>52</v>
      </c>
      <c r="AE12" s="126">
        <v>53</v>
      </c>
      <c r="AF12" s="127">
        <v>53</v>
      </c>
      <c r="AG12" s="59">
        <v>54</v>
      </c>
      <c r="AH12" s="126">
        <v>55</v>
      </c>
      <c r="AI12" s="127">
        <v>55</v>
      </c>
      <c r="AJ12" s="59">
        <v>56</v>
      </c>
      <c r="AK12" s="56">
        <v>56</v>
      </c>
      <c r="AL12" s="55">
        <v>57</v>
      </c>
      <c r="AM12" s="59">
        <v>57</v>
      </c>
      <c r="AN12" s="126">
        <v>58</v>
      </c>
      <c r="AO12" s="127">
        <v>58</v>
      </c>
      <c r="AP12" s="59">
        <v>59</v>
      </c>
      <c r="AQ12" s="126">
        <v>60</v>
      </c>
      <c r="AR12" s="127">
        <v>60</v>
      </c>
      <c r="AS12" s="59">
        <v>61</v>
      </c>
      <c r="AT12" s="126">
        <v>62</v>
      </c>
      <c r="AU12" s="127">
        <v>62</v>
      </c>
      <c r="AV12" s="59">
        <v>63</v>
      </c>
      <c r="AW12" s="56">
        <v>63</v>
      </c>
      <c r="AX12" s="55">
        <v>64</v>
      </c>
      <c r="AY12" s="59">
        <v>64</v>
      </c>
      <c r="AZ12" s="125">
        <v>65</v>
      </c>
    </row>
    <row r="13" spans="1:56" ht="87.75" customHeight="1" x14ac:dyDescent="0.25">
      <c r="B13" s="57">
        <v>37</v>
      </c>
      <c r="C13" s="2">
        <v>37</v>
      </c>
      <c r="D13" s="58">
        <v>37</v>
      </c>
      <c r="E13" s="57">
        <v>39</v>
      </c>
      <c r="F13" s="2">
        <v>39</v>
      </c>
      <c r="G13" s="58">
        <v>39</v>
      </c>
      <c r="H13" s="57">
        <v>40</v>
      </c>
      <c r="I13" s="2">
        <v>40</v>
      </c>
      <c r="J13" s="58">
        <v>40</v>
      </c>
      <c r="K13" s="57">
        <v>42</v>
      </c>
      <c r="L13" s="2">
        <v>42</v>
      </c>
      <c r="M13" s="58">
        <v>42</v>
      </c>
      <c r="N13" s="57">
        <v>44</v>
      </c>
      <c r="O13" s="2">
        <v>44</v>
      </c>
      <c r="P13" s="58">
        <v>44</v>
      </c>
      <c r="Q13" s="2">
        <v>45</v>
      </c>
      <c r="R13" s="2">
        <v>45</v>
      </c>
      <c r="S13" s="58">
        <v>45</v>
      </c>
      <c r="T13" s="57">
        <v>47</v>
      </c>
      <c r="U13" s="2">
        <v>47</v>
      </c>
      <c r="V13" s="58">
        <v>47</v>
      </c>
      <c r="W13" s="57">
        <v>49</v>
      </c>
      <c r="X13" s="2">
        <v>49</v>
      </c>
      <c r="Y13" s="58">
        <v>49</v>
      </c>
      <c r="Z13" s="57">
        <v>51</v>
      </c>
      <c r="AA13" s="2">
        <v>51</v>
      </c>
      <c r="AB13" s="58">
        <v>51</v>
      </c>
      <c r="AC13" s="57">
        <v>52</v>
      </c>
      <c r="AD13" s="2">
        <v>52</v>
      </c>
      <c r="AE13" s="58">
        <v>52</v>
      </c>
      <c r="AF13" s="2">
        <v>54</v>
      </c>
      <c r="AG13" s="2">
        <v>54</v>
      </c>
      <c r="AH13" s="58">
        <v>54</v>
      </c>
      <c r="AI13" s="57">
        <v>56</v>
      </c>
      <c r="AJ13" s="2">
        <v>56</v>
      </c>
      <c r="AK13" s="58">
        <v>56</v>
      </c>
      <c r="AL13" s="57">
        <v>57</v>
      </c>
      <c r="AM13" s="2">
        <v>57</v>
      </c>
      <c r="AN13" s="58">
        <v>57</v>
      </c>
      <c r="AO13" s="57">
        <v>59</v>
      </c>
      <c r="AP13" s="2">
        <v>59</v>
      </c>
      <c r="AQ13" s="58">
        <v>59</v>
      </c>
      <c r="AR13" s="57">
        <v>61</v>
      </c>
      <c r="AS13" s="2">
        <v>61</v>
      </c>
      <c r="AT13" s="2">
        <v>61</v>
      </c>
      <c r="AU13" s="57">
        <v>63</v>
      </c>
      <c r="AV13" s="2">
        <v>63</v>
      </c>
      <c r="AW13" s="58">
        <v>63</v>
      </c>
      <c r="AX13" s="57">
        <v>64</v>
      </c>
      <c r="AY13" s="2">
        <v>64</v>
      </c>
      <c r="AZ13" s="58">
        <v>64</v>
      </c>
    </row>
    <row r="14" spans="1:56" x14ac:dyDescent="0.25">
      <c r="B14" s="200" t="str">
        <f>VLOOKUP(B13,Rosetta!$A$11:$B$98,2,FALSE)</f>
        <v>A</v>
      </c>
      <c r="C14" s="200"/>
      <c r="D14" s="200"/>
      <c r="E14" s="200" t="str">
        <f>VLOOKUP(E13,Rosetta!$A$11:$B$98,2,FALSE)</f>
        <v>B</v>
      </c>
      <c r="F14" s="200"/>
      <c r="G14" s="200"/>
      <c r="H14" s="200" t="str">
        <f>VLOOKUP(H13,Rosetta!$A$11:$B$98,2,FALSE)</f>
        <v>C</v>
      </c>
      <c r="I14" s="200"/>
      <c r="J14" s="200"/>
      <c r="K14" s="200" t="str">
        <f>VLOOKUP(K13,Rosetta!$A$11:$B$98,2,FALSE)</f>
        <v>D</v>
      </c>
      <c r="L14" s="200"/>
      <c r="M14" s="200"/>
      <c r="N14" s="200" t="str">
        <f>VLOOKUP(N13,Rosetta!$A$11:$B$98,2,FALSE)</f>
        <v>E</v>
      </c>
      <c r="O14" s="200"/>
      <c r="P14" s="200"/>
      <c r="Q14" s="200" t="str">
        <f>VLOOKUP(Q13,Rosetta!$A$11:$B$98,2,FALSE)</f>
        <v>F</v>
      </c>
      <c r="R14" s="200"/>
      <c r="S14" s="200"/>
      <c r="T14" s="200" t="str">
        <f>VLOOKUP(T13,Rosetta!$A$11:$B$98,2,FALSE)</f>
        <v>G</v>
      </c>
      <c r="U14" s="200"/>
      <c r="V14" s="200"/>
      <c r="W14" s="200" t="str">
        <f>VLOOKUP(W13,Rosetta!$A$11:$B$98,2,FALSE)</f>
        <v>A</v>
      </c>
      <c r="X14" s="200"/>
      <c r="Y14" s="200"/>
      <c r="Z14" s="200" t="str">
        <f>VLOOKUP(Z13,Rosetta!$A$11:$B$98,2,FALSE)</f>
        <v>B</v>
      </c>
      <c r="AA14" s="200"/>
      <c r="AB14" s="200"/>
      <c r="AC14" s="200" t="str">
        <f>VLOOKUP(AC13,Rosetta!$A$11:$B$98,2,FALSE)</f>
        <v>C</v>
      </c>
      <c r="AD14" s="200"/>
      <c r="AE14" s="200"/>
      <c r="AF14" s="200" t="str">
        <f>VLOOKUP(AF13,Rosetta!$A$11:$B$98,2,FALSE)</f>
        <v>D</v>
      </c>
      <c r="AG14" s="200"/>
      <c r="AH14" s="200"/>
      <c r="AI14" s="200" t="str">
        <f>VLOOKUP(AI13,Rosetta!$A$11:$B$98,2,FALSE)</f>
        <v>E</v>
      </c>
      <c r="AJ14" s="200"/>
      <c r="AK14" s="200"/>
      <c r="AL14" s="200" t="str">
        <f>VLOOKUP(AL13,Rosetta!$A$11:$B$98,2,FALSE)</f>
        <v>F</v>
      </c>
      <c r="AM14" s="200"/>
      <c r="AN14" s="200"/>
      <c r="AO14" s="200" t="str">
        <f>VLOOKUP(AO13,Rosetta!$A$11:$B$98,2,FALSE)</f>
        <v>G</v>
      </c>
      <c r="AP14" s="200"/>
      <c r="AQ14" s="200"/>
      <c r="AR14" s="200" t="str">
        <f>VLOOKUP(AR13,Rosetta!$A$11:$B$98,2,FALSE)</f>
        <v>A</v>
      </c>
      <c r="AS14" s="200"/>
      <c r="AT14" s="200"/>
      <c r="AU14" s="200" t="str">
        <f>VLOOKUP(AU13,Rosetta!$A$11:$B$98,2,FALSE)</f>
        <v>B</v>
      </c>
      <c r="AV14" s="200"/>
      <c r="AW14" s="200"/>
      <c r="AX14" s="200" t="str">
        <f>VLOOKUP(AX13,Rosetta!$A$11:$B$98,2,FALSE)</f>
        <v>C</v>
      </c>
      <c r="AY14" s="200"/>
      <c r="AZ14" s="200"/>
    </row>
    <row r="15" spans="1:56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6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2:5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pans="2:5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</row>
    <row r="19" spans="2:52" hidden="1" x14ac:dyDescent="0.25">
      <c r="B19" s="8" t="str">
        <f>VLOOKUP(B12,Rosetta!$A$11:$D$98,4,FALSE)</f>
        <v>Negra</v>
      </c>
      <c r="C19" s="8" t="str">
        <f>VLOOKUP(C12,Rosetta!$A$11:$D$98,4,FALSE)</f>
        <v>Blanca</v>
      </c>
      <c r="D19" s="8" t="str">
        <f>VLOOKUP(D12,Rosetta!$A$11:$D$98,4,FALSE)</f>
        <v>Negra</v>
      </c>
      <c r="E19" s="8" t="str">
        <f>VLOOKUP(E12,Rosetta!$A$11:$D$98,4,FALSE)</f>
        <v>Negra</v>
      </c>
      <c r="F19" s="8" t="str">
        <f>VLOOKUP(F12,Rosetta!$A$11:$D$98,4,FALSE)</f>
        <v>Blanca</v>
      </c>
      <c r="G19" s="8" t="str">
        <f>VLOOKUP(G12,Rosetta!$A$11:$D$98,4,FALSE)</f>
        <v>Blanca</v>
      </c>
      <c r="H19" s="8" t="str">
        <f>VLOOKUP(H12,Rosetta!$A$11:$D$98,4,FALSE)</f>
        <v>Blanca</v>
      </c>
      <c r="I19" s="8" t="str">
        <f>VLOOKUP(I12,Rosetta!$A$11:$D$98,4,FALSE)</f>
        <v>Blanca</v>
      </c>
      <c r="J19" s="8" t="str">
        <f>VLOOKUP(J12,Rosetta!$A$11:$D$98,4,FALSE)</f>
        <v>Negra</v>
      </c>
      <c r="K19" s="8" t="str">
        <f>VLOOKUP(K12,Rosetta!$A$11:$D$98,4,FALSE)</f>
        <v>Negra</v>
      </c>
      <c r="L19" s="8" t="str">
        <f>VLOOKUP(L12,Rosetta!$A$11:$D$98,4,FALSE)</f>
        <v>Blanca</v>
      </c>
      <c r="M19" s="8" t="str">
        <f>VLOOKUP(M12,Rosetta!$A$11:$D$98,4,FALSE)</f>
        <v>Negra</v>
      </c>
      <c r="N19" s="8" t="str">
        <f>VLOOKUP(N12,Rosetta!$A$11:$D$98,4,FALSE)</f>
        <v>Negra</v>
      </c>
      <c r="O19" s="8" t="str">
        <f>VLOOKUP(O12,Rosetta!$A$11:$D$98,4,FALSE)</f>
        <v>Blanca</v>
      </c>
      <c r="P19" s="8" t="str">
        <f>VLOOKUP(P12,Rosetta!$A$11:$D$98,4,FALSE)</f>
        <v>Blanca</v>
      </c>
      <c r="Q19" s="8" t="str">
        <f>VLOOKUP(Q12,Rosetta!$A$11:$D$98,4,FALSE)</f>
        <v>Blanca</v>
      </c>
      <c r="R19" s="8" t="str">
        <f>VLOOKUP(R12,Rosetta!$A$11:$D$98,4,FALSE)</f>
        <v>Blanca</v>
      </c>
      <c r="S19" s="8" t="str">
        <f>VLOOKUP(S12,Rosetta!$A$11:$D$98,4,FALSE)</f>
        <v>Negra</v>
      </c>
      <c r="T19" s="8" t="str">
        <f>VLOOKUP(T12,Rosetta!$A$11:$D$98,4,FALSE)</f>
        <v>Negra</v>
      </c>
      <c r="U19" s="8" t="str">
        <f>VLOOKUP(U12,Rosetta!$A$11:$D$98,4,FALSE)</f>
        <v>Blanca</v>
      </c>
      <c r="V19" s="8" t="str">
        <f>VLOOKUP(V12,Rosetta!$A$11:$D$98,4,FALSE)</f>
        <v>Negra</v>
      </c>
      <c r="W19" s="8" t="str">
        <f>VLOOKUP(W12,Rosetta!$A$11:$D$98,4,FALSE)</f>
        <v>Negra</v>
      </c>
      <c r="X19" s="8" t="str">
        <f>VLOOKUP(X12,Rosetta!$A$11:$D$98,4,FALSE)</f>
        <v>Blanca</v>
      </c>
      <c r="Y19" s="8" t="str">
        <f>VLOOKUP(Y12,Rosetta!$A$11:$D$98,4,FALSE)</f>
        <v>Negra</v>
      </c>
      <c r="Z19" s="8" t="str">
        <f>VLOOKUP(Z12,Rosetta!$A$11:$D$98,4,FALSE)</f>
        <v>Negra</v>
      </c>
      <c r="AA19" s="8" t="str">
        <f>VLOOKUP(AA12,Rosetta!$A$11:$D$98,4,FALSE)</f>
        <v>Blanca</v>
      </c>
      <c r="AB19" s="8" t="str">
        <f>VLOOKUP(AB12,Rosetta!$A$11:$D$98,4,FALSE)</f>
        <v>Blanca</v>
      </c>
      <c r="AC19" s="8" t="str">
        <f>VLOOKUP(AC12,Rosetta!$A$11:$D$98,4,FALSE)</f>
        <v>Blanca</v>
      </c>
      <c r="AD19" s="8" t="str">
        <f>VLOOKUP(AD12,Rosetta!$A$11:$D$98,4,FALSE)</f>
        <v>Blanca</v>
      </c>
      <c r="AE19" s="8" t="str">
        <f>VLOOKUP(AE12,Rosetta!$A$11:$D$98,4,FALSE)</f>
        <v>Negra</v>
      </c>
      <c r="AF19" s="8" t="str">
        <f>VLOOKUP(AF12,Rosetta!$A$11:$D$98,4,FALSE)</f>
        <v>Negra</v>
      </c>
      <c r="AG19" s="8" t="str">
        <f>VLOOKUP(AG12,Rosetta!$A$11:$D$98,4,FALSE)</f>
        <v>Blanca</v>
      </c>
      <c r="AH19" s="8" t="str">
        <f>VLOOKUP(AH12,Rosetta!$A$11:$D$98,4,FALSE)</f>
        <v>Negra</v>
      </c>
      <c r="AI19" s="8" t="str">
        <f>VLOOKUP(AI12,Rosetta!$A$11:$D$98,4,FALSE)</f>
        <v>Negra</v>
      </c>
      <c r="AJ19" s="8" t="str">
        <f>VLOOKUP(AJ12,Rosetta!$A$11:$D$98,4,FALSE)</f>
        <v>Blanca</v>
      </c>
      <c r="AK19" s="8" t="str">
        <f>VLOOKUP(AK12,Rosetta!$A$11:$D$98,4,FALSE)</f>
        <v>Blanca</v>
      </c>
      <c r="AL19" s="8" t="str">
        <f>VLOOKUP(AL12,Rosetta!$A$11:$D$98,4,FALSE)</f>
        <v>Blanca</v>
      </c>
      <c r="AM19" s="8" t="str">
        <f>VLOOKUP(AM12,Rosetta!$A$11:$D$98,4,FALSE)</f>
        <v>Blanca</v>
      </c>
      <c r="AN19" s="8" t="str">
        <f>VLOOKUP(AN12,Rosetta!$A$11:$D$98,4,FALSE)</f>
        <v>Negra</v>
      </c>
      <c r="AO19" s="8" t="str">
        <f>VLOOKUP(AO12,Rosetta!$A$11:$D$98,4,FALSE)</f>
        <v>Negra</v>
      </c>
      <c r="AP19" s="8" t="str">
        <f>VLOOKUP(AP12,Rosetta!$A$11:$D$98,4,FALSE)</f>
        <v>Blanca</v>
      </c>
      <c r="AQ19" s="8" t="str">
        <f>VLOOKUP(AQ12,Rosetta!$A$11:$D$98,4,FALSE)</f>
        <v>Negra</v>
      </c>
      <c r="AR19" s="8" t="str">
        <f>VLOOKUP(AR12,Rosetta!$A$11:$D$98,4,FALSE)</f>
        <v>Negra</v>
      </c>
      <c r="AS19" s="8" t="str">
        <f>VLOOKUP(AS12,Rosetta!$A$11:$D$98,4,FALSE)</f>
        <v>Blanca</v>
      </c>
      <c r="AT19" s="8" t="str">
        <f>VLOOKUP(AT12,Rosetta!$A$11:$D$98,4,FALSE)</f>
        <v>Negra</v>
      </c>
      <c r="AU19" s="8" t="str">
        <f>VLOOKUP(AU12,Rosetta!$A$11:$D$98,4,FALSE)</f>
        <v>Negra</v>
      </c>
      <c r="AV19" s="8" t="str">
        <f>VLOOKUP(AV12,Rosetta!$A$11:$D$98,4,FALSE)</f>
        <v>Blanca</v>
      </c>
      <c r="AW19" s="8" t="str">
        <f>VLOOKUP(AW12,Rosetta!$A$11:$D$98,4,FALSE)</f>
        <v>Blanca</v>
      </c>
      <c r="AX19" s="8" t="str">
        <f>VLOOKUP(AX12,Rosetta!$A$11:$D$98,4,FALSE)</f>
        <v>Blanca</v>
      </c>
      <c r="AY19" s="8" t="str">
        <f>VLOOKUP(AY12,Rosetta!$A$11:$D$98,4,FALSE)</f>
        <v>Blanca</v>
      </c>
      <c r="AZ19" s="8" t="str">
        <f>VLOOKUP(AZ12,Rosetta!$A$11:$D$98,4,FALSE)</f>
        <v>Negra</v>
      </c>
    </row>
    <row r="20" spans="2:52" hidden="1" x14ac:dyDescent="0.25">
      <c r="B20" s="8" t="str">
        <f>VLOOKUP(B13,Rosetta!$A$11:$D$98,4,FALSE)</f>
        <v>Blanca</v>
      </c>
      <c r="C20" s="8" t="str">
        <f>VLOOKUP(C13,Rosetta!$A$11:$D$98,4,FALSE)</f>
        <v>Blanca</v>
      </c>
      <c r="D20" s="8" t="str">
        <f>VLOOKUP(D13,Rosetta!$A$11:$D$98,4,FALSE)</f>
        <v>Blanca</v>
      </c>
      <c r="E20" s="8" t="str">
        <f>VLOOKUP(E13,Rosetta!$A$11:$D$98,4,FALSE)</f>
        <v>Blanca</v>
      </c>
      <c r="F20" s="8" t="str">
        <f>VLOOKUP(F13,Rosetta!$A$11:$D$98,4,FALSE)</f>
        <v>Blanca</v>
      </c>
      <c r="G20" s="8" t="str">
        <f>VLOOKUP(G13,Rosetta!$A$11:$D$98,4,FALSE)</f>
        <v>Blanca</v>
      </c>
      <c r="H20" s="8" t="str">
        <f>VLOOKUP(H13,Rosetta!$A$11:$D$98,4,FALSE)</f>
        <v>Blanca</v>
      </c>
      <c r="I20" s="8" t="str">
        <f>VLOOKUP(I13,Rosetta!$A$11:$D$98,4,FALSE)</f>
        <v>Blanca</v>
      </c>
      <c r="J20" s="8" t="str">
        <f>VLOOKUP(J13,Rosetta!$A$11:$D$98,4,FALSE)</f>
        <v>Blanca</v>
      </c>
      <c r="K20" s="8" t="str">
        <f>VLOOKUP(K13,Rosetta!$A$11:$D$98,4,FALSE)</f>
        <v>Blanca</v>
      </c>
      <c r="L20" s="8" t="str">
        <f>VLOOKUP(L13,Rosetta!$A$11:$D$98,4,FALSE)</f>
        <v>Blanca</v>
      </c>
      <c r="M20" s="8" t="str">
        <f>VLOOKUP(M13,Rosetta!$A$11:$D$98,4,FALSE)</f>
        <v>Blanca</v>
      </c>
      <c r="N20" s="8" t="str">
        <f>VLOOKUP(N13,Rosetta!$A$11:$D$98,4,FALSE)</f>
        <v>Blanca</v>
      </c>
      <c r="O20" s="8" t="str">
        <f>VLOOKUP(O13,Rosetta!$A$11:$D$98,4,FALSE)</f>
        <v>Blanca</v>
      </c>
      <c r="P20" s="8" t="str">
        <f>VLOOKUP(P13,Rosetta!$A$11:$D$98,4,FALSE)</f>
        <v>Blanca</v>
      </c>
      <c r="Q20" s="8" t="str">
        <f>VLOOKUP(Q13,Rosetta!$A$11:$D$98,4,FALSE)</f>
        <v>Blanca</v>
      </c>
      <c r="R20" s="8" t="str">
        <f>VLOOKUP(R13,Rosetta!$A$11:$D$98,4,FALSE)</f>
        <v>Blanca</v>
      </c>
      <c r="S20" s="8" t="str">
        <f>VLOOKUP(S13,Rosetta!$A$11:$D$98,4,FALSE)</f>
        <v>Blanca</v>
      </c>
      <c r="T20" s="8" t="str">
        <f>VLOOKUP(T13,Rosetta!$A$11:$D$98,4,FALSE)</f>
        <v>Blanca</v>
      </c>
      <c r="U20" s="8" t="str">
        <f>VLOOKUP(U13,Rosetta!$A$11:$D$98,4,FALSE)</f>
        <v>Blanca</v>
      </c>
      <c r="V20" s="8" t="str">
        <f>VLOOKUP(V13,Rosetta!$A$11:$D$98,4,FALSE)</f>
        <v>Blanca</v>
      </c>
      <c r="W20" s="8" t="str">
        <f>VLOOKUP(W13,Rosetta!$A$11:$D$98,4,FALSE)</f>
        <v>Blanca</v>
      </c>
      <c r="X20" s="8" t="str">
        <f>VLOOKUP(X13,Rosetta!$A$11:$D$98,4,FALSE)</f>
        <v>Blanca</v>
      </c>
      <c r="Y20" s="8" t="str">
        <f>VLOOKUP(Y13,Rosetta!$A$11:$D$98,4,FALSE)</f>
        <v>Blanca</v>
      </c>
      <c r="Z20" s="8" t="str">
        <f>VLOOKUP(Z13,Rosetta!$A$11:$D$98,4,FALSE)</f>
        <v>Blanca</v>
      </c>
      <c r="AA20" s="8" t="str">
        <f>VLOOKUP(AA13,Rosetta!$A$11:$D$98,4,FALSE)</f>
        <v>Blanca</v>
      </c>
      <c r="AB20" s="8" t="str">
        <f>VLOOKUP(AB13,Rosetta!$A$11:$D$98,4,FALSE)</f>
        <v>Blanca</v>
      </c>
      <c r="AC20" s="8" t="str">
        <f>VLOOKUP(AC13,Rosetta!$A$11:$D$98,4,FALSE)</f>
        <v>Blanca</v>
      </c>
      <c r="AD20" s="8" t="str">
        <f>VLOOKUP(AD13,Rosetta!$A$11:$D$98,4,FALSE)</f>
        <v>Blanca</v>
      </c>
      <c r="AE20" s="8" t="str">
        <f>VLOOKUP(AE13,Rosetta!$A$11:$D$98,4,FALSE)</f>
        <v>Blanca</v>
      </c>
      <c r="AF20" s="8" t="str">
        <f>VLOOKUP(AF13,Rosetta!$A$11:$D$98,4,FALSE)</f>
        <v>Blanca</v>
      </c>
      <c r="AG20" s="8" t="str">
        <f>VLOOKUP(AG13,Rosetta!$A$11:$D$98,4,FALSE)</f>
        <v>Blanca</v>
      </c>
      <c r="AH20" s="8" t="str">
        <f>VLOOKUP(AH13,Rosetta!$A$11:$D$98,4,FALSE)</f>
        <v>Blanca</v>
      </c>
      <c r="AI20" s="8" t="str">
        <f>VLOOKUP(AI13,Rosetta!$A$11:$D$98,4,FALSE)</f>
        <v>Blanca</v>
      </c>
      <c r="AJ20" s="8" t="str">
        <f>VLOOKUP(AJ13,Rosetta!$A$11:$D$98,4,FALSE)</f>
        <v>Blanca</v>
      </c>
      <c r="AK20" s="8" t="str">
        <f>VLOOKUP(AK13,Rosetta!$A$11:$D$98,4,FALSE)</f>
        <v>Blanca</v>
      </c>
      <c r="AL20" s="8" t="str">
        <f>VLOOKUP(AL13,Rosetta!$A$11:$D$98,4,FALSE)</f>
        <v>Blanca</v>
      </c>
      <c r="AM20" s="8" t="str">
        <f>VLOOKUP(AM13,Rosetta!$A$11:$D$98,4,FALSE)</f>
        <v>Blanca</v>
      </c>
      <c r="AN20" s="8" t="str">
        <f>VLOOKUP(AN13,Rosetta!$A$11:$D$98,4,FALSE)</f>
        <v>Blanca</v>
      </c>
      <c r="AO20" s="8" t="str">
        <f>VLOOKUP(AO13,Rosetta!$A$11:$D$98,4,FALSE)</f>
        <v>Blanca</v>
      </c>
      <c r="AP20" s="8" t="str">
        <f>VLOOKUP(AP13,Rosetta!$A$11:$D$98,4,FALSE)</f>
        <v>Blanca</v>
      </c>
      <c r="AQ20" s="8" t="str">
        <f>VLOOKUP(AQ13,Rosetta!$A$11:$D$98,4,FALSE)</f>
        <v>Blanca</v>
      </c>
      <c r="AR20" s="8" t="str">
        <f>VLOOKUP(AR13,Rosetta!$A$11:$D$98,4,FALSE)</f>
        <v>Blanca</v>
      </c>
      <c r="AS20" s="8" t="str">
        <f>VLOOKUP(AS13,Rosetta!$A$11:$D$98,4,FALSE)</f>
        <v>Blanca</v>
      </c>
      <c r="AT20" s="8" t="str">
        <f>VLOOKUP(AT13,Rosetta!$A$11:$D$98,4,FALSE)</f>
        <v>Blanca</v>
      </c>
      <c r="AU20" s="8" t="str">
        <f>VLOOKUP(AU13,Rosetta!$A$11:$D$98,4,FALSE)</f>
        <v>Blanca</v>
      </c>
      <c r="AV20" s="8" t="str">
        <f>VLOOKUP(AV13,Rosetta!$A$11:$D$98,4,FALSE)</f>
        <v>Blanca</v>
      </c>
      <c r="AW20" s="8" t="str">
        <f>VLOOKUP(AW13,Rosetta!$A$11:$D$98,4,FALSE)</f>
        <v>Blanca</v>
      </c>
      <c r="AX20" s="8" t="str">
        <f>VLOOKUP(AX13,Rosetta!$A$11:$D$98,4,FALSE)</f>
        <v>Blanca</v>
      </c>
      <c r="AY20" s="8" t="str">
        <f>VLOOKUP(AY13,Rosetta!$A$11:$D$98,4,FALSE)</f>
        <v>Blanca</v>
      </c>
      <c r="AZ20" s="8" t="str">
        <f>VLOOKUP(AZ13,Rosetta!$A$11:$D$98,4,FALSE)</f>
        <v>Blanca</v>
      </c>
    </row>
    <row r="21" spans="2:52" hidden="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2:52" hidden="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2:52" hidden="1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2:52" hidden="1" x14ac:dyDescent="0.25">
      <c r="B24" s="8" t="str">
        <f>VLOOKUP(B12,Rosetta!$A$11:$I$98,8,FALSE)</f>
        <v>si</v>
      </c>
      <c r="C24" s="8" t="str">
        <f>VLOOKUP(C12,Rosetta!$A$11:$I$98,8,FALSE)</f>
        <v>si</v>
      </c>
      <c r="D24" s="8" t="str">
        <f>VLOOKUP(D12,Rosetta!$A$11:$I$98,8,FALSE)</f>
        <v>no</v>
      </c>
      <c r="E24" s="8" t="str">
        <f>VLOOKUP(E12,Rosetta!$A$11:$I$98,8,FALSE)</f>
        <v>no</v>
      </c>
      <c r="F24" s="8" t="str">
        <f>VLOOKUP(F12,Rosetta!$A$11:$I$98,8,FALSE)</f>
        <v>si</v>
      </c>
      <c r="G24" s="8" t="str">
        <f>VLOOKUP(G12,Rosetta!$A$11:$I$98,8,FALSE)</f>
        <v>si</v>
      </c>
      <c r="H24" s="8" t="str">
        <f>VLOOKUP(H12,Rosetta!$A$11:$I$98,8,FALSE)</f>
        <v>no</v>
      </c>
      <c r="I24" s="8" t="str">
        <f>VLOOKUP(I12,Rosetta!$A$11:$I$98,8,FALSE)</f>
        <v>no</v>
      </c>
      <c r="J24" s="8" t="str">
        <f>VLOOKUP(J12,Rosetta!$A$11:$I$98,8,FALSE)</f>
        <v>si</v>
      </c>
      <c r="K24" s="8" t="str">
        <f>VLOOKUP(K12,Rosetta!$A$11:$I$98,8,FALSE)</f>
        <v>si</v>
      </c>
      <c r="L24" s="8" t="str">
        <f>VLOOKUP(L12,Rosetta!$A$11:$I$98,8,FALSE)</f>
        <v>si</v>
      </c>
      <c r="M24" s="8" t="str">
        <f>VLOOKUP(M12,Rosetta!$A$11:$I$98,8,FALSE)</f>
        <v>no</v>
      </c>
      <c r="N24" s="8" t="str">
        <f>VLOOKUP(N12,Rosetta!$A$11:$I$98,8,FALSE)</f>
        <v>no</v>
      </c>
      <c r="O24" s="8" t="str">
        <f>VLOOKUP(O12,Rosetta!$A$11:$I$98,8,FALSE)</f>
        <v>si</v>
      </c>
      <c r="P24" s="8" t="str">
        <f>VLOOKUP(P12,Rosetta!$A$11:$I$98,8,FALSE)</f>
        <v>si</v>
      </c>
      <c r="Q24" s="8" t="str">
        <f>VLOOKUP(Q12,Rosetta!$A$11:$I$98,8,FALSE)</f>
        <v>no</v>
      </c>
      <c r="R24" s="8" t="str">
        <f>VLOOKUP(R12,Rosetta!$A$11:$I$98,8,FALSE)</f>
        <v>no</v>
      </c>
      <c r="S24" s="8" t="str">
        <f>VLOOKUP(S12,Rosetta!$A$11:$I$98,8,FALSE)</f>
        <v>si</v>
      </c>
      <c r="T24" s="8" t="str">
        <f>VLOOKUP(T12,Rosetta!$A$11:$I$98,8,FALSE)</f>
        <v>si</v>
      </c>
      <c r="U24" s="8" t="str">
        <f>VLOOKUP(U12,Rosetta!$A$11:$I$98,8,FALSE)</f>
        <v>no</v>
      </c>
      <c r="V24" s="8" t="str">
        <f>VLOOKUP(V12,Rosetta!$A$11:$I$98,8,FALSE)</f>
        <v>si</v>
      </c>
      <c r="W24" s="8" t="str">
        <f>VLOOKUP(W12,Rosetta!$A$11:$I$98,8,FALSE)</f>
        <v>si</v>
      </c>
      <c r="X24" s="8" t="str">
        <f>VLOOKUP(X12,Rosetta!$A$11:$I$98,8,FALSE)</f>
        <v>si</v>
      </c>
      <c r="Y24" s="8" t="str">
        <f>VLOOKUP(Y12,Rosetta!$A$11:$I$98,8,FALSE)</f>
        <v>no</v>
      </c>
      <c r="Z24" s="8" t="str">
        <f>VLOOKUP(Z12,Rosetta!$A$11:$I$98,8,FALSE)</f>
        <v>no</v>
      </c>
      <c r="AA24" s="8" t="str">
        <f>VLOOKUP(AA12,Rosetta!$A$11:$I$98,8,FALSE)</f>
        <v>si</v>
      </c>
      <c r="AB24" s="8" t="str">
        <f>VLOOKUP(AB12,Rosetta!$A$11:$I$98,8,FALSE)</f>
        <v>si</v>
      </c>
      <c r="AC24" s="8" t="str">
        <f>VLOOKUP(AC12,Rosetta!$A$11:$I$98,8,FALSE)</f>
        <v>no</v>
      </c>
      <c r="AD24" s="8" t="str">
        <f>VLOOKUP(AD12,Rosetta!$A$11:$I$98,8,FALSE)</f>
        <v>no</v>
      </c>
      <c r="AE24" s="8" t="str">
        <f>VLOOKUP(AE12,Rosetta!$A$11:$I$98,8,FALSE)</f>
        <v>si</v>
      </c>
      <c r="AF24" s="8" t="str">
        <f>VLOOKUP(AF12,Rosetta!$A$11:$I$98,8,FALSE)</f>
        <v>si</v>
      </c>
      <c r="AG24" s="8" t="str">
        <f>VLOOKUP(AG12,Rosetta!$A$11:$I$98,8,FALSE)</f>
        <v>si</v>
      </c>
      <c r="AH24" s="8" t="str">
        <f>VLOOKUP(AH12,Rosetta!$A$11:$I$98,8,FALSE)</f>
        <v>no</v>
      </c>
      <c r="AI24" s="8" t="str">
        <f>VLOOKUP(AI12,Rosetta!$A$11:$I$98,8,FALSE)</f>
        <v>no</v>
      </c>
      <c r="AJ24" s="8" t="str">
        <f>VLOOKUP(AJ12,Rosetta!$A$11:$I$98,8,FALSE)</f>
        <v>si</v>
      </c>
      <c r="AK24" s="8" t="str">
        <f>VLOOKUP(AK12,Rosetta!$A$11:$I$98,8,FALSE)</f>
        <v>si</v>
      </c>
      <c r="AL24" s="8" t="str">
        <f>VLOOKUP(AL12,Rosetta!$A$11:$I$98,8,FALSE)</f>
        <v>no</v>
      </c>
      <c r="AM24" s="8" t="str">
        <f>VLOOKUP(AM12,Rosetta!$A$11:$I$98,8,FALSE)</f>
        <v>no</v>
      </c>
      <c r="AN24" s="8" t="str">
        <f>VLOOKUP(AN12,Rosetta!$A$11:$I$98,8,FALSE)</f>
        <v>si</v>
      </c>
      <c r="AO24" s="8" t="str">
        <f>VLOOKUP(AO12,Rosetta!$A$11:$I$98,8,FALSE)</f>
        <v>si</v>
      </c>
      <c r="AP24" s="8" t="str">
        <f>VLOOKUP(AP12,Rosetta!$A$11:$I$98,8,FALSE)</f>
        <v>no</v>
      </c>
      <c r="AQ24" s="8" t="str">
        <f>VLOOKUP(AQ12,Rosetta!$A$11:$I$98,8,FALSE)</f>
        <v>si</v>
      </c>
      <c r="AR24" s="8" t="str">
        <f>VLOOKUP(AR12,Rosetta!$A$11:$I$98,8,FALSE)</f>
        <v>si</v>
      </c>
      <c r="AS24" s="8" t="str">
        <f>VLOOKUP(AS12,Rosetta!$A$11:$I$98,8,FALSE)</f>
        <v>si</v>
      </c>
      <c r="AT24" s="8" t="str">
        <f>VLOOKUP(AT12,Rosetta!$A$11:$I$98,8,FALSE)</f>
        <v>no</v>
      </c>
      <c r="AU24" s="8" t="str">
        <f>VLOOKUP(AU12,Rosetta!$A$11:$I$98,8,FALSE)</f>
        <v>no</v>
      </c>
      <c r="AV24" s="8" t="str">
        <f>VLOOKUP(AV12,Rosetta!$A$11:$I$98,8,FALSE)</f>
        <v>si</v>
      </c>
      <c r="AW24" s="8" t="str">
        <f>VLOOKUP(AW12,Rosetta!$A$11:$I$98,8,FALSE)</f>
        <v>si</v>
      </c>
      <c r="AX24" s="8" t="str">
        <f>VLOOKUP(AX12,Rosetta!$A$11:$I$98,8,FALSE)</f>
        <v>no</v>
      </c>
      <c r="AY24" s="8" t="str">
        <f>VLOOKUP(AY12,Rosetta!$A$11:$I$98,8,FALSE)</f>
        <v>no</v>
      </c>
      <c r="AZ24" s="8" t="str">
        <f>VLOOKUP(AZ12,Rosetta!$A$11:$I$98,8,FALSE)</f>
        <v>si</v>
      </c>
    </row>
    <row r="25" spans="2:52" hidden="1" x14ac:dyDescent="0.25">
      <c r="B25" s="8" t="str">
        <f>VLOOKUP(B13,Rosetta!$A$11:$I$98,8,FALSE)</f>
        <v>si</v>
      </c>
      <c r="C25" s="8" t="str">
        <f>VLOOKUP(C13,Rosetta!$A$11:$I$98,8,FALSE)</f>
        <v>si</v>
      </c>
      <c r="D25" s="8" t="str">
        <f>VLOOKUP(D13,Rosetta!$A$11:$I$98,8,FALSE)</f>
        <v>si</v>
      </c>
      <c r="E25" s="8" t="str">
        <f>VLOOKUP(E13,Rosetta!$A$11:$I$98,8,FALSE)</f>
        <v>si</v>
      </c>
      <c r="F25" s="8" t="str">
        <f>VLOOKUP(F13,Rosetta!$A$11:$I$98,8,FALSE)</f>
        <v>si</v>
      </c>
      <c r="G25" s="8" t="str">
        <f>VLOOKUP(G13,Rosetta!$A$11:$I$98,8,FALSE)</f>
        <v>si</v>
      </c>
      <c r="H25" s="8" t="str">
        <f>VLOOKUP(H13,Rosetta!$A$11:$I$98,8,FALSE)</f>
        <v>no</v>
      </c>
      <c r="I25" s="8" t="str">
        <f>VLOOKUP(I13,Rosetta!$A$11:$I$98,8,FALSE)</f>
        <v>no</v>
      </c>
      <c r="J25" s="8" t="str">
        <f>VLOOKUP(J13,Rosetta!$A$11:$I$98,8,FALSE)</f>
        <v>no</v>
      </c>
      <c r="K25" s="8" t="str">
        <f>VLOOKUP(K13,Rosetta!$A$11:$I$98,8,FALSE)</f>
        <v>si</v>
      </c>
      <c r="L25" s="8" t="str">
        <f>VLOOKUP(L13,Rosetta!$A$11:$I$98,8,FALSE)</f>
        <v>si</v>
      </c>
      <c r="M25" s="8" t="str">
        <f>VLOOKUP(M13,Rosetta!$A$11:$I$98,8,FALSE)</f>
        <v>si</v>
      </c>
      <c r="N25" s="8" t="str">
        <f>VLOOKUP(N13,Rosetta!$A$11:$I$98,8,FALSE)</f>
        <v>si</v>
      </c>
      <c r="O25" s="8" t="str">
        <f>VLOOKUP(O13,Rosetta!$A$11:$I$98,8,FALSE)</f>
        <v>si</v>
      </c>
      <c r="P25" s="8" t="str">
        <f>VLOOKUP(P13,Rosetta!$A$11:$I$98,8,FALSE)</f>
        <v>si</v>
      </c>
      <c r="Q25" s="8" t="str">
        <f>VLOOKUP(Q13,Rosetta!$A$11:$I$98,8,FALSE)</f>
        <v>no</v>
      </c>
      <c r="R25" s="8" t="str">
        <f>VLOOKUP(R13,Rosetta!$A$11:$I$98,8,FALSE)</f>
        <v>no</v>
      </c>
      <c r="S25" s="8" t="str">
        <f>VLOOKUP(S13,Rosetta!$A$11:$I$98,8,FALSE)</f>
        <v>no</v>
      </c>
      <c r="T25" s="8" t="str">
        <f>VLOOKUP(T13,Rosetta!$A$11:$I$98,8,FALSE)</f>
        <v>no</v>
      </c>
      <c r="U25" s="8" t="str">
        <f>VLOOKUP(U13,Rosetta!$A$11:$I$98,8,FALSE)</f>
        <v>no</v>
      </c>
      <c r="V25" s="8" t="str">
        <f>VLOOKUP(V13,Rosetta!$A$11:$I$98,8,FALSE)</f>
        <v>no</v>
      </c>
      <c r="W25" s="8" t="str">
        <f>VLOOKUP(W13,Rosetta!$A$11:$I$98,8,FALSE)</f>
        <v>si</v>
      </c>
      <c r="X25" s="8" t="str">
        <f>VLOOKUP(X13,Rosetta!$A$11:$I$98,8,FALSE)</f>
        <v>si</v>
      </c>
      <c r="Y25" s="8" t="str">
        <f>VLOOKUP(Y13,Rosetta!$A$11:$I$98,8,FALSE)</f>
        <v>si</v>
      </c>
      <c r="Z25" s="8" t="str">
        <f>VLOOKUP(Z13,Rosetta!$A$11:$I$98,8,FALSE)</f>
        <v>si</v>
      </c>
      <c r="AA25" s="8" t="str">
        <f>VLOOKUP(AA13,Rosetta!$A$11:$I$98,8,FALSE)</f>
        <v>si</v>
      </c>
      <c r="AB25" s="8" t="str">
        <f>VLOOKUP(AB13,Rosetta!$A$11:$I$98,8,FALSE)</f>
        <v>si</v>
      </c>
      <c r="AC25" s="8" t="str">
        <f>VLOOKUP(AC13,Rosetta!$A$11:$I$98,8,FALSE)</f>
        <v>no</v>
      </c>
      <c r="AD25" s="8" t="str">
        <f>VLOOKUP(AD13,Rosetta!$A$11:$I$98,8,FALSE)</f>
        <v>no</v>
      </c>
      <c r="AE25" s="8" t="str">
        <f>VLOOKUP(AE13,Rosetta!$A$11:$I$98,8,FALSE)</f>
        <v>no</v>
      </c>
      <c r="AF25" s="8" t="str">
        <f>VLOOKUP(AF13,Rosetta!$A$11:$I$98,8,FALSE)</f>
        <v>si</v>
      </c>
      <c r="AG25" s="8" t="str">
        <f>VLOOKUP(AG13,Rosetta!$A$11:$I$98,8,FALSE)</f>
        <v>si</v>
      </c>
      <c r="AH25" s="8" t="str">
        <f>VLOOKUP(AH13,Rosetta!$A$11:$I$98,8,FALSE)</f>
        <v>si</v>
      </c>
      <c r="AI25" s="8" t="str">
        <f>VLOOKUP(AI13,Rosetta!$A$11:$I$98,8,FALSE)</f>
        <v>si</v>
      </c>
      <c r="AJ25" s="8" t="str">
        <f>VLOOKUP(AJ13,Rosetta!$A$11:$I$98,8,FALSE)</f>
        <v>si</v>
      </c>
      <c r="AK25" s="8" t="str">
        <f>VLOOKUP(AK13,Rosetta!$A$11:$I$98,8,FALSE)</f>
        <v>si</v>
      </c>
      <c r="AL25" s="8" t="str">
        <f>VLOOKUP(AL13,Rosetta!$A$11:$I$98,8,FALSE)</f>
        <v>no</v>
      </c>
      <c r="AM25" s="8" t="str">
        <f>VLOOKUP(AM13,Rosetta!$A$11:$I$98,8,FALSE)</f>
        <v>no</v>
      </c>
      <c r="AN25" s="8" t="str">
        <f>VLOOKUP(AN13,Rosetta!$A$11:$I$98,8,FALSE)</f>
        <v>no</v>
      </c>
      <c r="AO25" s="8" t="str">
        <f>VLOOKUP(AO13,Rosetta!$A$11:$I$98,8,FALSE)</f>
        <v>no</v>
      </c>
      <c r="AP25" s="8" t="str">
        <f>VLOOKUP(AP13,Rosetta!$A$11:$I$98,8,FALSE)</f>
        <v>no</v>
      </c>
      <c r="AQ25" s="8" t="str">
        <f>VLOOKUP(AQ13,Rosetta!$A$11:$I$98,8,FALSE)</f>
        <v>no</v>
      </c>
      <c r="AR25" s="8" t="str">
        <f>VLOOKUP(AR13,Rosetta!$A$11:$I$98,8,FALSE)</f>
        <v>si</v>
      </c>
      <c r="AS25" s="8" t="str">
        <f>VLOOKUP(AS13,Rosetta!$A$11:$I$98,8,FALSE)</f>
        <v>si</v>
      </c>
      <c r="AT25" s="8" t="str">
        <f>VLOOKUP(AT13,Rosetta!$A$11:$I$98,8,FALSE)</f>
        <v>si</v>
      </c>
      <c r="AU25" s="8" t="str">
        <f>VLOOKUP(AU13,Rosetta!$A$11:$I$98,8,FALSE)</f>
        <v>si</v>
      </c>
      <c r="AV25" s="8" t="str">
        <f>VLOOKUP(AV13,Rosetta!$A$11:$I$98,8,FALSE)</f>
        <v>si</v>
      </c>
      <c r="AW25" s="8" t="str">
        <f>VLOOKUP(AW13,Rosetta!$A$11:$I$98,8,FALSE)</f>
        <v>si</v>
      </c>
      <c r="AX25" s="8" t="str">
        <f>VLOOKUP(AX13,Rosetta!$A$11:$I$98,8,FALSE)</f>
        <v>no</v>
      </c>
      <c r="AY25" s="8" t="str">
        <f>VLOOKUP(AY13,Rosetta!$A$11:$I$98,8,FALSE)</f>
        <v>no</v>
      </c>
      <c r="AZ25" s="8" t="str">
        <f>VLOOKUP(AZ13,Rosetta!$A$11:$I$98,8,FALSE)</f>
        <v>no</v>
      </c>
    </row>
    <row r="26" spans="2:52" hidden="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2:52" hidden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2:52" hidden="1" x14ac:dyDescent="0.25">
      <c r="B28" s="8" t="str">
        <f>VLOOKUP(B12,Rosetta!$A$10:$K$98,11,FALSE)</f>
        <v>VII Séptima</v>
      </c>
      <c r="C28" s="8" t="str">
        <f>VLOOKUP(C12,Rosetta!$A$10:$K$98,11,FALSE)</f>
        <v>I Tónica</v>
      </c>
      <c r="D28" s="8" t="str">
        <f>VLOOKUP(D12,Rosetta!$A$10:$K$98,11,FALSE)</f>
        <v/>
      </c>
      <c r="E28" s="8" t="str">
        <f>VLOOKUP(E12,Rosetta!$A$10:$K$98,11,FALSE)</f>
        <v/>
      </c>
      <c r="F28" s="8" t="str">
        <f>VLOOKUP(F12,Rosetta!$A$10:$K$98,11,FALSE)</f>
        <v>II</v>
      </c>
      <c r="G28" s="8" t="str">
        <f>VLOOKUP(G12,Rosetta!$A$10:$K$98,11,FALSE)</f>
        <v>II</v>
      </c>
      <c r="H28" s="8" t="str">
        <f>VLOOKUP(H12,Rosetta!$A$10:$K$98,11,FALSE)</f>
        <v/>
      </c>
      <c r="I28" s="8" t="str">
        <f>VLOOKUP(I12,Rosetta!$A$10:$K$98,11,FALSE)</f>
        <v/>
      </c>
      <c r="J28" s="8" t="str">
        <f>VLOOKUP(J12,Rosetta!$A$10:$K$98,11,FALSE)</f>
        <v>III Tercera</v>
      </c>
      <c r="K28" s="8" t="str">
        <f>VLOOKUP(K12,Rosetta!$A$10:$K$98,11,FALSE)</f>
        <v>III Tercera</v>
      </c>
      <c r="L28" s="8" t="str">
        <f>VLOOKUP(L12,Rosetta!$A$10:$K$98,11,FALSE)</f>
        <v>IV Cuarta</v>
      </c>
      <c r="M28" s="8" t="str">
        <f>VLOOKUP(M12,Rosetta!$A$10:$K$98,11,FALSE)</f>
        <v/>
      </c>
      <c r="N28" s="8" t="str">
        <f>VLOOKUP(N12,Rosetta!$A$10:$K$98,11,FALSE)</f>
        <v/>
      </c>
      <c r="O28" s="8" t="str">
        <f>VLOOKUP(O12,Rosetta!$A$10:$K$98,11,FALSE)</f>
        <v>V Quinta</v>
      </c>
      <c r="P28" s="8" t="str">
        <f>VLOOKUP(P12,Rosetta!$A$10:$K$98,11,FALSE)</f>
        <v>V Quinta</v>
      </c>
      <c r="Q28" s="8" t="str">
        <f>VLOOKUP(Q12,Rosetta!$A$10:$K$98,11,FALSE)</f>
        <v/>
      </c>
      <c r="R28" s="8" t="str">
        <f>VLOOKUP(R12,Rosetta!$A$10:$K$98,11,FALSE)</f>
        <v/>
      </c>
      <c r="S28" s="8" t="str">
        <f>VLOOKUP(S12,Rosetta!$A$10:$K$98,11,FALSE)</f>
        <v>VI Sexta</v>
      </c>
      <c r="T28" s="8" t="str">
        <f>VLOOKUP(T12,Rosetta!$A$10:$K$98,11,FALSE)</f>
        <v>VI Sexta</v>
      </c>
      <c r="U28" s="8" t="str">
        <f>VLOOKUP(U12,Rosetta!$A$10:$K$98,11,FALSE)</f>
        <v/>
      </c>
      <c r="V28" s="8" t="str">
        <f>VLOOKUP(V12,Rosetta!$A$10:$K$98,11,FALSE)</f>
        <v>VII Séptima</v>
      </c>
      <c r="W28" s="8" t="str">
        <f>VLOOKUP(W12,Rosetta!$A$10:$K$98,11,FALSE)</f>
        <v>VII Séptima</v>
      </c>
      <c r="X28" s="8" t="str">
        <f>VLOOKUP(X12,Rosetta!$A$10:$K$98,11,FALSE)</f>
        <v>I Tónica</v>
      </c>
      <c r="Y28" s="8" t="str">
        <f>VLOOKUP(Y12,Rosetta!$A$10:$K$98,11,FALSE)</f>
        <v/>
      </c>
      <c r="Z28" s="8" t="str">
        <f>VLOOKUP(Z12,Rosetta!$A$10:$K$98,11,FALSE)</f>
        <v/>
      </c>
      <c r="AA28" s="8" t="str">
        <f>VLOOKUP(AA12,Rosetta!$A$10:$K$98,11,FALSE)</f>
        <v>II</v>
      </c>
      <c r="AB28" s="8" t="str">
        <f>VLOOKUP(AB12,Rosetta!$A$10:$K$98,11,FALSE)</f>
        <v>II</v>
      </c>
      <c r="AC28" s="8" t="str">
        <f>VLOOKUP(AC12,Rosetta!$A$10:$K$98,11,FALSE)</f>
        <v/>
      </c>
      <c r="AD28" s="8" t="str">
        <f>VLOOKUP(AD12,Rosetta!$A$10:$K$98,11,FALSE)</f>
        <v/>
      </c>
      <c r="AE28" s="8" t="str">
        <f>VLOOKUP(AE12,Rosetta!$A$10:$K$98,11,FALSE)</f>
        <v>III Tercera</v>
      </c>
      <c r="AF28" s="8" t="str">
        <f>VLOOKUP(AF12,Rosetta!$A$10:$K$98,11,FALSE)</f>
        <v>III Tercera</v>
      </c>
      <c r="AG28" s="8" t="str">
        <f>VLOOKUP(AG12,Rosetta!$A$10:$K$98,11,FALSE)</f>
        <v>IV Cuarta</v>
      </c>
      <c r="AH28" s="8" t="str">
        <f>VLOOKUP(AH12,Rosetta!$A$10:$K$98,11,FALSE)</f>
        <v/>
      </c>
      <c r="AI28" s="8" t="str">
        <f>VLOOKUP(AI12,Rosetta!$A$10:$K$98,11,FALSE)</f>
        <v/>
      </c>
      <c r="AJ28" s="8" t="str">
        <f>VLOOKUP(AJ12,Rosetta!$A$10:$K$98,11,FALSE)</f>
        <v>V Quinta</v>
      </c>
      <c r="AK28" s="8" t="str">
        <f>VLOOKUP(AK12,Rosetta!$A$10:$K$98,11,FALSE)</f>
        <v>V Quinta</v>
      </c>
      <c r="AL28" s="8" t="str">
        <f>VLOOKUP(AL12,Rosetta!$A$10:$K$98,11,FALSE)</f>
        <v/>
      </c>
      <c r="AM28" s="8" t="str">
        <f>VLOOKUP(AM12,Rosetta!$A$10:$K$98,11,FALSE)</f>
        <v/>
      </c>
      <c r="AN28" s="8" t="str">
        <f>VLOOKUP(AN12,Rosetta!$A$10:$K$98,11,FALSE)</f>
        <v>VI Sexta</v>
      </c>
      <c r="AO28" s="8" t="str">
        <f>VLOOKUP(AO12,Rosetta!$A$10:$K$98,11,FALSE)</f>
        <v>VI Sexta</v>
      </c>
      <c r="AP28" s="8" t="str">
        <f>VLOOKUP(AP12,Rosetta!$A$10:$K$98,11,FALSE)</f>
        <v/>
      </c>
      <c r="AQ28" s="8" t="str">
        <f>VLOOKUP(AQ12,Rosetta!$A$10:$K$98,11,FALSE)</f>
        <v>VII Séptima</v>
      </c>
      <c r="AR28" s="8" t="str">
        <f>VLOOKUP(AR12,Rosetta!$A$10:$K$98,11,FALSE)</f>
        <v>VII Séptima</v>
      </c>
      <c r="AS28" s="8" t="str">
        <f>VLOOKUP(AS12,Rosetta!$A$10:$K$98,11,FALSE)</f>
        <v>I Tónica</v>
      </c>
      <c r="AT28" s="8" t="str">
        <f>VLOOKUP(AT12,Rosetta!$A$10:$K$98,11,FALSE)</f>
        <v/>
      </c>
      <c r="AU28" s="8" t="str">
        <f>VLOOKUP(AU12,Rosetta!$A$10:$K$98,11,FALSE)</f>
        <v/>
      </c>
      <c r="AV28" s="8" t="str">
        <f>VLOOKUP(AV12,Rosetta!$A$10:$K$98,11,FALSE)</f>
        <v>II</v>
      </c>
      <c r="AW28" s="8" t="str">
        <f>VLOOKUP(AW12,Rosetta!$A$10:$K$98,11,FALSE)</f>
        <v>II</v>
      </c>
      <c r="AX28" s="8" t="str">
        <f>VLOOKUP(AX12,Rosetta!$A$10:$K$98,11,FALSE)</f>
        <v/>
      </c>
      <c r="AY28" s="8" t="str">
        <f>VLOOKUP(AY12,Rosetta!$A$10:$K$98,11,FALSE)</f>
        <v/>
      </c>
      <c r="AZ28" s="8" t="str">
        <f>VLOOKUP(AZ12,Rosetta!$A$10:$K$98,11,FALSE)</f>
        <v>III Tercera</v>
      </c>
    </row>
    <row r="29" spans="2:52" hidden="1" x14ac:dyDescent="0.25">
      <c r="B29" s="8" t="str">
        <f>VLOOKUP(B13,Rosetta!$A$10:$K$98,11,FALSE)</f>
        <v>I Tónica</v>
      </c>
      <c r="C29" s="8" t="str">
        <f>VLOOKUP(C13,Rosetta!$A$10:$K$98,11,FALSE)</f>
        <v>I Tónica</v>
      </c>
      <c r="D29" s="8" t="str">
        <f>VLOOKUP(D13,Rosetta!$A$10:$K$98,11,FALSE)</f>
        <v>I Tónica</v>
      </c>
      <c r="E29" s="8" t="str">
        <f>VLOOKUP(E13,Rosetta!$A$10:$K$98,11,FALSE)</f>
        <v>II</v>
      </c>
      <c r="F29" s="8" t="str">
        <f>VLOOKUP(F13,Rosetta!$A$10:$K$98,11,FALSE)</f>
        <v>II</v>
      </c>
      <c r="G29" s="8" t="str">
        <f>VLOOKUP(G13,Rosetta!$A$10:$K$98,11,FALSE)</f>
        <v>II</v>
      </c>
      <c r="H29" s="8" t="str">
        <f>VLOOKUP(H13,Rosetta!$A$10:$K$98,11,FALSE)</f>
        <v/>
      </c>
      <c r="I29" s="8" t="str">
        <f>VLOOKUP(I13,Rosetta!$A$10:$K$98,11,FALSE)</f>
        <v/>
      </c>
      <c r="J29" s="8" t="str">
        <f>VLOOKUP(J13,Rosetta!$A$10:$K$98,11,FALSE)</f>
        <v/>
      </c>
      <c r="K29" s="8" t="str">
        <f>VLOOKUP(K13,Rosetta!$A$10:$K$98,11,FALSE)</f>
        <v>IV Cuarta</v>
      </c>
      <c r="L29" s="8" t="str">
        <f>VLOOKUP(L13,Rosetta!$A$10:$K$98,11,FALSE)</f>
        <v>IV Cuarta</v>
      </c>
      <c r="M29" s="8" t="str">
        <f>VLOOKUP(M13,Rosetta!$A$10:$K$98,11,FALSE)</f>
        <v>IV Cuarta</v>
      </c>
      <c r="N29" s="8" t="str">
        <f>VLOOKUP(N13,Rosetta!$A$10:$K$98,11,FALSE)</f>
        <v>V Quinta</v>
      </c>
      <c r="O29" s="8" t="str">
        <f>VLOOKUP(O13,Rosetta!$A$10:$K$98,11,FALSE)</f>
        <v>V Quinta</v>
      </c>
      <c r="P29" s="8" t="str">
        <f>VLOOKUP(P13,Rosetta!$A$10:$K$98,11,FALSE)</f>
        <v>V Quinta</v>
      </c>
      <c r="Q29" s="8" t="str">
        <f>VLOOKUP(Q13,Rosetta!$A$10:$K$98,11,FALSE)</f>
        <v/>
      </c>
      <c r="R29" s="8" t="str">
        <f>VLOOKUP(R13,Rosetta!$A$10:$K$98,11,FALSE)</f>
        <v/>
      </c>
      <c r="S29" s="8" t="str">
        <f>VLOOKUP(S13,Rosetta!$A$10:$K$98,11,FALSE)</f>
        <v/>
      </c>
      <c r="T29" s="8" t="str">
        <f>VLOOKUP(T13,Rosetta!$A$10:$K$98,11,FALSE)</f>
        <v/>
      </c>
      <c r="U29" s="8" t="str">
        <f>VLOOKUP(U13,Rosetta!$A$10:$K$98,11,FALSE)</f>
        <v/>
      </c>
      <c r="V29" s="8" t="str">
        <f>VLOOKUP(V13,Rosetta!$A$10:$K$98,11,FALSE)</f>
        <v/>
      </c>
      <c r="W29" s="8" t="str">
        <f>VLOOKUP(W13,Rosetta!$A$10:$K$98,11,FALSE)</f>
        <v>I Tónica</v>
      </c>
      <c r="X29" s="8" t="str">
        <f>VLOOKUP(X13,Rosetta!$A$10:$K$98,11,FALSE)</f>
        <v>I Tónica</v>
      </c>
      <c r="Y29" s="8" t="str">
        <f>VLOOKUP(Y13,Rosetta!$A$10:$K$98,11,FALSE)</f>
        <v>I Tónica</v>
      </c>
      <c r="Z29" s="8" t="str">
        <f>VLOOKUP(Z13,Rosetta!$A$10:$K$98,11,FALSE)</f>
        <v>II</v>
      </c>
      <c r="AA29" s="8" t="str">
        <f>VLOOKUP(AA13,Rosetta!$A$10:$K$98,11,FALSE)</f>
        <v>II</v>
      </c>
      <c r="AB29" s="8" t="str">
        <f>VLOOKUP(AB13,Rosetta!$A$10:$K$98,11,FALSE)</f>
        <v>II</v>
      </c>
      <c r="AC29" s="8" t="str">
        <f>VLOOKUP(AC13,Rosetta!$A$10:$K$98,11,FALSE)</f>
        <v/>
      </c>
      <c r="AD29" s="8" t="str">
        <f>VLOOKUP(AD13,Rosetta!$A$10:$K$98,11,FALSE)</f>
        <v/>
      </c>
      <c r="AE29" s="8" t="str">
        <f>VLOOKUP(AE13,Rosetta!$A$10:$K$98,11,FALSE)</f>
        <v/>
      </c>
      <c r="AF29" s="8" t="str">
        <f>VLOOKUP(AF13,Rosetta!$A$10:$K$98,11,FALSE)</f>
        <v>IV Cuarta</v>
      </c>
      <c r="AG29" s="8" t="str">
        <f>VLOOKUP(AG13,Rosetta!$A$10:$K$98,11,FALSE)</f>
        <v>IV Cuarta</v>
      </c>
      <c r="AH29" s="8" t="str">
        <f>VLOOKUP(AH13,Rosetta!$A$10:$K$98,11,FALSE)</f>
        <v>IV Cuarta</v>
      </c>
      <c r="AI29" s="8" t="str">
        <f>VLOOKUP(AI13,Rosetta!$A$10:$K$98,11,FALSE)</f>
        <v>V Quinta</v>
      </c>
      <c r="AJ29" s="8" t="str">
        <f>VLOOKUP(AJ13,Rosetta!$A$10:$K$98,11,FALSE)</f>
        <v>V Quinta</v>
      </c>
      <c r="AK29" s="8" t="str">
        <f>VLOOKUP(AK13,Rosetta!$A$10:$K$98,11,FALSE)</f>
        <v>V Quinta</v>
      </c>
      <c r="AL29" s="8" t="str">
        <f>VLOOKUP(AL13,Rosetta!$A$10:$K$98,11,FALSE)</f>
        <v/>
      </c>
      <c r="AM29" s="8" t="str">
        <f>VLOOKUP(AM13,Rosetta!$A$10:$K$98,11,FALSE)</f>
        <v/>
      </c>
      <c r="AN29" s="8" t="str">
        <f>VLOOKUP(AN13,Rosetta!$A$10:$K$98,11,FALSE)</f>
        <v/>
      </c>
      <c r="AO29" s="8" t="str">
        <f>VLOOKUP(AO13,Rosetta!$A$10:$K$98,11,FALSE)</f>
        <v/>
      </c>
      <c r="AP29" s="8" t="str">
        <f>VLOOKUP(AP13,Rosetta!$A$10:$K$98,11,FALSE)</f>
        <v/>
      </c>
      <c r="AQ29" s="8" t="str">
        <f>VLOOKUP(AQ13,Rosetta!$A$10:$K$98,11,FALSE)</f>
        <v/>
      </c>
      <c r="AR29" s="8" t="str">
        <f>VLOOKUP(AR13,Rosetta!$A$10:$K$98,11,FALSE)</f>
        <v>I Tónica</v>
      </c>
      <c r="AS29" s="8" t="str">
        <f>VLOOKUP(AS13,Rosetta!$A$10:$K$98,11,FALSE)</f>
        <v>I Tónica</v>
      </c>
      <c r="AT29" s="8" t="str">
        <f>VLOOKUP(AT13,Rosetta!$A$10:$K$98,11,FALSE)</f>
        <v>I Tónica</v>
      </c>
      <c r="AU29" s="8" t="str">
        <f>VLOOKUP(AU13,Rosetta!$A$10:$K$98,11,FALSE)</f>
        <v>II</v>
      </c>
      <c r="AV29" s="8" t="str">
        <f>VLOOKUP(AV13,Rosetta!$A$10:$K$98,11,FALSE)</f>
        <v>II</v>
      </c>
      <c r="AW29" s="8" t="str">
        <f>VLOOKUP(AW13,Rosetta!$A$10:$K$98,11,FALSE)</f>
        <v>II</v>
      </c>
      <c r="AX29" s="8" t="str">
        <f>VLOOKUP(AX13,Rosetta!$A$10:$K$98,11,FALSE)</f>
        <v/>
      </c>
      <c r="AY29" s="8" t="str">
        <f>VLOOKUP(AY13,Rosetta!$A$10:$K$98,11,FALSE)</f>
        <v/>
      </c>
      <c r="AZ29" s="8" t="str">
        <f>VLOOKUP(AZ13,Rosetta!$A$10:$K$98,11,FALSE)</f>
        <v/>
      </c>
    </row>
    <row r="30" spans="2:52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2:52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2:52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2:52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</row>
    <row r="34" spans="2:52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</row>
    <row r="35" spans="2:52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2:52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</row>
    <row r="37" spans="2:52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</row>
    <row r="38" spans="2:52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</row>
    <row r="39" spans="2:52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2:52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2:52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2:52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2:52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2:52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2:52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</sheetData>
  <mergeCells count="64">
    <mergeCell ref="C3:D3"/>
    <mergeCell ref="F3:M3"/>
    <mergeCell ref="AX14:AZ14"/>
    <mergeCell ref="D11:E11"/>
    <mergeCell ref="J11:K11"/>
    <mergeCell ref="M11:N11"/>
    <mergeCell ref="S11:T11"/>
    <mergeCell ref="V11:W11"/>
    <mergeCell ref="T14:V14"/>
    <mergeCell ref="W14:Y14"/>
    <mergeCell ref="Z14:AB14"/>
    <mergeCell ref="AC14:AE14"/>
    <mergeCell ref="AF14:AH14"/>
    <mergeCell ref="AI14:AK14"/>
    <mergeCell ref="B14:D14"/>
    <mergeCell ref="E14:G14"/>
    <mergeCell ref="H14:J14"/>
    <mergeCell ref="K14:M14"/>
    <mergeCell ref="AQ11:AR11"/>
    <mergeCell ref="AT11:AU11"/>
    <mergeCell ref="AL14:AN14"/>
    <mergeCell ref="AO14:AQ14"/>
    <mergeCell ref="AR14:AT14"/>
    <mergeCell ref="AU14:AW14"/>
    <mergeCell ref="AN11:AO11"/>
    <mergeCell ref="N14:P14"/>
    <mergeCell ref="Q14:S14"/>
    <mergeCell ref="Y11:Z11"/>
    <mergeCell ref="AE11:AF11"/>
    <mergeCell ref="AH11:AI11"/>
    <mergeCell ref="AE10:AF10"/>
    <mergeCell ref="AH10:AI10"/>
    <mergeCell ref="AN10:AO10"/>
    <mergeCell ref="AQ10:AR10"/>
    <mergeCell ref="AT10:AU10"/>
    <mergeCell ref="S9:V9"/>
    <mergeCell ref="Y10:Z10"/>
    <mergeCell ref="D10:E10"/>
    <mergeCell ref="J10:K10"/>
    <mergeCell ref="M10:N10"/>
    <mergeCell ref="S10:T10"/>
    <mergeCell ref="V10:W10"/>
    <mergeCell ref="AE7:AH7"/>
    <mergeCell ref="AE8:AH8"/>
    <mergeCell ref="O8:R8"/>
    <mergeCell ref="O7:R7"/>
    <mergeCell ref="S7:V7"/>
    <mergeCell ref="S8:V8"/>
    <mergeCell ref="C5:AZ6"/>
    <mergeCell ref="AQ7:AT7"/>
    <mergeCell ref="AQ9:AT9"/>
    <mergeCell ref="W8:Z8"/>
    <mergeCell ref="W9:Z9"/>
    <mergeCell ref="AA8:AD8"/>
    <mergeCell ref="AA9:AD9"/>
    <mergeCell ref="AQ8:AT8"/>
    <mergeCell ref="O9:R9"/>
    <mergeCell ref="AE9:AH9"/>
    <mergeCell ref="AI9:AL9"/>
    <mergeCell ref="AM9:AP9"/>
    <mergeCell ref="AI7:AL7"/>
    <mergeCell ref="AI8:AL8"/>
    <mergeCell ref="AM7:AP7"/>
    <mergeCell ref="AM8:AP8"/>
  </mergeCells>
  <conditionalFormatting sqref="B12:AZ13">
    <cfRule type="expression" dxfId="4" priority="1">
      <formula>B28="V Quinta"</formula>
    </cfRule>
    <cfRule type="expression" dxfId="3" priority="2">
      <formula>B28="I Tónica"</formula>
    </cfRule>
    <cfRule type="expression" dxfId="2" priority="3">
      <formula>B24="si"</formula>
    </cfRule>
    <cfRule type="expression" dxfId="1" priority="4">
      <formula>B19="Blanca"</formula>
    </cfRule>
    <cfRule type="expression" dxfId="0" priority="5">
      <formula>B19="Negra"</formula>
    </cfRule>
  </conditionalFormatting>
  <hyperlinks>
    <hyperlink ref="BD7" r:id="rId1"/>
    <hyperlink ref="BD6" r:id="rId2"/>
  </hyperlinks>
  <pageMargins left="0.7" right="0.7" top="0.75" bottom="0.75" header="0.3" footer="0.3"/>
  <pageSetup orientation="portrait" horizontalDpi="4294967292" verticalDpi="0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Rosetta!$A$122:$A$138</xm:f>
          </x14:formula1>
          <xm:sqref>C3</xm:sqref>
        </x14:dataValidation>
        <x14:dataValidation type="list" allowBlank="1" showInputMessage="1" showErrorMessage="1">
          <x14:formula1>
            <xm:f>Rosetta!$J$101:$J$120</xm:f>
          </x14:formula1>
          <xm:sqref>F3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1"/>
  <sheetViews>
    <sheetView showGridLines="0" zoomScale="125" zoomScaleNormal="125" workbookViewId="0">
      <selection activeCell="F16" sqref="F16"/>
    </sheetView>
  </sheetViews>
  <sheetFormatPr baseColWidth="10" defaultRowHeight="15" x14ac:dyDescent="0.25"/>
  <cols>
    <col min="8" max="9" width="11.42578125" hidden="1" customWidth="1"/>
    <col min="10" max="10" width="0" hidden="1" customWidth="1"/>
  </cols>
  <sheetData>
    <row r="1" spans="2:13" ht="45.75" customHeight="1" x14ac:dyDescent="0.35">
      <c r="B1" s="165" t="s">
        <v>224</v>
      </c>
    </row>
    <row r="2" spans="2:13" ht="15.75" thickBot="1" x14ac:dyDescent="0.3">
      <c r="H2" s="168">
        <f>IFERROR(VLOOKUP(C3,Tonalidades,2,FALSE),"")</f>
        <v>48</v>
      </c>
      <c r="I2">
        <f>IFERROR(IF(H2-H5&lt;0,12+H2-H5,H2-H5),"")</f>
        <v>8</v>
      </c>
      <c r="M2" s="166" t="s">
        <v>203</v>
      </c>
    </row>
    <row r="3" spans="2:13" ht="15.75" thickBot="1" x14ac:dyDescent="0.3">
      <c r="B3" t="s">
        <v>223</v>
      </c>
      <c r="C3" s="171" t="s">
        <v>19</v>
      </c>
      <c r="H3" s="168" t="str">
        <f>IFERROR(VLOOKUP(#REF!,Tonalidades,2,FALSE),"")</f>
        <v/>
      </c>
      <c r="M3" s="164" t="s">
        <v>201</v>
      </c>
    </row>
    <row r="4" spans="2:13" ht="15.75" thickBot="1" x14ac:dyDescent="0.3">
      <c r="D4" t="s">
        <v>57</v>
      </c>
      <c r="E4" s="70" t="s">
        <v>222</v>
      </c>
      <c r="F4" s="70" t="s">
        <v>4</v>
      </c>
      <c r="G4" s="70" t="s">
        <v>54</v>
      </c>
      <c r="H4" s="168" t="str">
        <f t="shared" ref="H4:H21" si="0">IFERROR(VLOOKUP(C4,Tonalidades,2,FALSE),"")</f>
        <v/>
      </c>
      <c r="M4" s="164" t="s">
        <v>202</v>
      </c>
    </row>
    <row r="5" spans="2:13" ht="15.75" thickBot="1" x14ac:dyDescent="0.3">
      <c r="B5" s="21" t="s">
        <v>205</v>
      </c>
      <c r="C5" s="171" t="s">
        <v>10</v>
      </c>
      <c r="D5" s="169" t="s">
        <v>32</v>
      </c>
      <c r="E5" s="157" t="str">
        <f>IFERROR(CONCATENATE(C5," ",VLOOKUP(D5,Rosetta!$J$101:$W$112,14,FALSE)),"")</f>
        <v>C maj</v>
      </c>
      <c r="F5" s="141" t="str">
        <f>IFERROR(CONCATENATE(VLOOKUP(H5+$I$2,Rosetta!$A$11:$B$98,2,FALSE)," ",VLOOKUP('Transporta Canciones'!D5,Rosetta!$J$101:$W$112,14,FALSE)),"")</f>
        <v>G# maj</v>
      </c>
      <c r="G5" t="s">
        <v>53</v>
      </c>
      <c r="H5" s="168">
        <f t="shared" si="0"/>
        <v>40</v>
      </c>
      <c r="I5">
        <f>IFERROR(IF(H5-$H$2&lt;0,12+H5-$H$2,H5-$H$2),"")</f>
        <v>4</v>
      </c>
      <c r="J5">
        <f>IFERROR(IF(H5-$H$5&lt;0,12+H5-$H$5,H5-$H$5),"")</f>
        <v>0</v>
      </c>
      <c r="M5" t="s">
        <v>330</v>
      </c>
    </row>
    <row r="6" spans="2:13" x14ac:dyDescent="0.25">
      <c r="B6" t="s">
        <v>206</v>
      </c>
      <c r="C6" s="170" t="s">
        <v>4</v>
      </c>
      <c r="D6" s="167" t="s">
        <v>52</v>
      </c>
      <c r="E6" s="157" t="str">
        <f>IFERROR(CONCATENATE(C6," ",VLOOKUP(D6,Rosetta!$J$101:$W$112,14,FALSE)),"")</f>
        <v>A m</v>
      </c>
      <c r="F6" s="141" t="str">
        <f>IFERROR(CONCATENATE(VLOOKUP(H6+$I$2,Rosetta!$A$11:$B$98,2,FALSE)," ",VLOOKUP('Transporta Canciones'!D6,Rosetta!$J$101:$W$112,14,FALSE)),"")</f>
        <v>F m</v>
      </c>
      <c r="G6" t="str">
        <f>IFERROR(IF(VLOOKUP("Grado",Rosetta!$J$100:$V$100,J6+1,FALSE)=0,VLOOKUP("Grado",Rosetta!$J$100:$V$100,J6+2,FALSE),VLOOKUP("Grado",Rosetta!$J$100:$V$100,J6+1,FALSE)),"")</f>
        <v>VI Sexta</v>
      </c>
      <c r="H6" s="168">
        <f t="shared" si="0"/>
        <v>37</v>
      </c>
      <c r="I6">
        <f t="shared" ref="I6:I21" si="1">IFERROR(IF(H6-$H$2&lt;0,12+H6-$H$2,H6-$H$2),"")</f>
        <v>1</v>
      </c>
      <c r="J6">
        <f t="shared" ref="J6:J21" si="2">IFERROR(IF(H6-$H$5&lt;0,12+H6-$H$5,H6-$H$5),"")</f>
        <v>9</v>
      </c>
    </row>
    <row r="7" spans="2:13" x14ac:dyDescent="0.25">
      <c r="B7" t="s">
        <v>207</v>
      </c>
      <c r="C7" s="167" t="s">
        <v>16</v>
      </c>
      <c r="D7" s="167" t="s">
        <v>32</v>
      </c>
      <c r="E7" s="157" t="str">
        <f>IFERROR(CONCATENATE(C7," ",VLOOKUP(D7,Rosetta!$J$101:$W$112,14,FALSE)),"")</f>
        <v>F maj</v>
      </c>
      <c r="F7" s="141" t="str">
        <f>IFERROR(CONCATENATE(VLOOKUP(H7+$I$2,Rosetta!$A$11:$B$98,2,FALSE)," ",VLOOKUP('Transporta Canciones'!D7,Rosetta!$J$101:$W$112,14,FALSE)),"")</f>
        <v>C# maj</v>
      </c>
      <c r="G7" t="str">
        <f>IFERROR(IF(VLOOKUP("Grado",Rosetta!$J$100:$V$100,J7+1,FALSE)=0,VLOOKUP("Grado",Rosetta!$J$100:$V$100,J7+2,FALSE),VLOOKUP("Grado",Rosetta!$J$100:$V$100,J7+1,FALSE)),"")</f>
        <v>IV Cuarta</v>
      </c>
      <c r="H7" s="168">
        <f t="shared" si="0"/>
        <v>45</v>
      </c>
      <c r="I7">
        <f t="shared" si="1"/>
        <v>9</v>
      </c>
      <c r="J7">
        <f t="shared" si="2"/>
        <v>5</v>
      </c>
    </row>
    <row r="8" spans="2:13" x14ac:dyDescent="0.25">
      <c r="B8" t="s">
        <v>208</v>
      </c>
      <c r="C8" s="167" t="s">
        <v>18</v>
      </c>
      <c r="D8" s="167" t="s">
        <v>32</v>
      </c>
      <c r="E8" s="157" t="str">
        <f>IFERROR(CONCATENATE(C8," ",VLOOKUP(D8,Rosetta!$J$101:$W$112,14,FALSE)),"")</f>
        <v>G maj</v>
      </c>
      <c r="F8" s="141" t="str">
        <f>IFERROR(CONCATENATE(VLOOKUP(H8+$I$2,Rosetta!$A$11:$B$98,2,FALSE)," ",VLOOKUP('Transporta Canciones'!D8,Rosetta!$J$101:$W$112,14,FALSE)),"")</f>
        <v>D# maj</v>
      </c>
      <c r="G8" t="str">
        <f>IFERROR(IF(VLOOKUP("Grado",Rosetta!$J$100:$V$100,J8+1,FALSE)=0,VLOOKUP("Grado",Rosetta!$J$100:$V$100,J8+2,FALSE),VLOOKUP("Grado",Rosetta!$J$100:$V$100,J8+1,FALSE)),"")</f>
        <v>V dis</v>
      </c>
      <c r="H8" s="168">
        <f t="shared" si="0"/>
        <v>47</v>
      </c>
      <c r="I8">
        <f t="shared" si="1"/>
        <v>11</v>
      </c>
      <c r="J8">
        <f t="shared" si="2"/>
        <v>7</v>
      </c>
    </row>
    <row r="9" spans="2:13" x14ac:dyDescent="0.25">
      <c r="B9" t="s">
        <v>209</v>
      </c>
      <c r="C9" s="167" t="s">
        <v>37</v>
      </c>
      <c r="D9" s="167" t="s">
        <v>32</v>
      </c>
      <c r="E9" s="157" t="str">
        <f>IFERROR(CONCATENATE(C9," ",VLOOKUP(D9,Rosetta!$J$101:$W$112,14,FALSE)),"")</f>
        <v>Bb maj</v>
      </c>
      <c r="F9" s="141" t="str">
        <f>IFERROR(CONCATENATE(VLOOKUP(H9+$I$2,Rosetta!$A$11:$B$98,2,FALSE)," ",VLOOKUP('Transporta Canciones'!D9,Rosetta!$J$101:$W$112,14,FALSE)),"")</f>
        <v>F# maj</v>
      </c>
      <c r="G9" t="str">
        <f>IFERROR(IF(VLOOKUP("Grado",Rosetta!$J$100:$V$100,J9+1,FALSE)=0,VLOOKUP("Grado",Rosetta!$J$100:$V$100,J9+2,FALSE),VLOOKUP("Grado",Rosetta!$J$100:$V$100,J9+1,FALSE)),"")</f>
        <v>VII Séptima</v>
      </c>
      <c r="H9" s="168">
        <f t="shared" si="0"/>
        <v>38</v>
      </c>
      <c r="I9">
        <f t="shared" si="1"/>
        <v>2</v>
      </c>
      <c r="J9">
        <f t="shared" si="2"/>
        <v>10</v>
      </c>
    </row>
    <row r="10" spans="2:13" x14ac:dyDescent="0.25">
      <c r="B10" t="s">
        <v>210</v>
      </c>
      <c r="C10" s="167" t="s">
        <v>18</v>
      </c>
      <c r="D10" s="167" t="s">
        <v>52</v>
      </c>
      <c r="E10" s="157" t="str">
        <f>IFERROR(CONCATENATE(C10," ",VLOOKUP(D10,Rosetta!$J$101:$W$112,14,FALSE)),"")</f>
        <v>G m</v>
      </c>
      <c r="F10" s="141" t="str">
        <f>IFERROR(CONCATENATE(VLOOKUP(H10+$I$2,Rosetta!$A$11:$B$98,2,FALSE)," ",VLOOKUP('Transporta Canciones'!D10,Rosetta!$J$101:$W$112,14,FALSE)),"")</f>
        <v>D# m</v>
      </c>
      <c r="G10" t="str">
        <f>IFERROR(IF(VLOOKUP("Grado",Rosetta!$J$100:$V$100,J10+1,FALSE)=0,VLOOKUP("Grado",Rosetta!$J$100:$V$100,J10+2,FALSE),VLOOKUP("Grado",Rosetta!$J$100:$V$100,J10+1,FALSE)),"")</f>
        <v>V dis</v>
      </c>
      <c r="H10" s="168">
        <f t="shared" si="0"/>
        <v>47</v>
      </c>
      <c r="I10">
        <f t="shared" si="1"/>
        <v>11</v>
      </c>
      <c r="J10">
        <f t="shared" si="2"/>
        <v>7</v>
      </c>
    </row>
    <row r="11" spans="2:13" x14ac:dyDescent="0.25">
      <c r="B11" t="s">
        <v>211</v>
      </c>
      <c r="C11" s="167"/>
      <c r="D11" s="167"/>
      <c r="E11" s="157" t="str">
        <f>IFERROR(CONCATENATE(C11," ",VLOOKUP(D11,Rosetta!$J$101:$W$112,14,FALSE)),"")</f>
        <v/>
      </c>
      <c r="F11" s="5" t="str">
        <f>IFERROR(CONCATENATE(VLOOKUP(H11+$I$2,Rosetta!$A$11:$B$98,2,FALSE)," ",VLOOKUP('Transporta Canciones'!D11,Rosetta!$J$101:$W$112,14,FALSE)),"")</f>
        <v/>
      </c>
      <c r="G11" t="str">
        <f>IFERROR(IF(VLOOKUP("Grado",Rosetta!$J$100:$V$100,J11+1,FALSE)=0,VLOOKUP("Grado",Rosetta!$J$100:$V$100,J11+2,FALSE),VLOOKUP("Grado",Rosetta!$J$100:$V$100,J11+1,FALSE)),"")</f>
        <v/>
      </c>
      <c r="H11" s="168" t="str">
        <f t="shared" si="0"/>
        <v/>
      </c>
      <c r="I11" t="str">
        <f t="shared" si="1"/>
        <v/>
      </c>
      <c r="J11" t="str">
        <f t="shared" si="2"/>
        <v/>
      </c>
    </row>
    <row r="12" spans="2:13" x14ac:dyDescent="0.25">
      <c r="B12" t="s">
        <v>212</v>
      </c>
      <c r="C12" s="167"/>
      <c r="D12" s="167"/>
      <c r="E12" s="157" t="str">
        <f>IFERROR(CONCATENATE(C12," ",VLOOKUP(D12,Rosetta!$J$101:$W$112,14,FALSE)),"")</f>
        <v/>
      </c>
      <c r="F12" s="5" t="str">
        <f>IFERROR(CONCATENATE(VLOOKUP(H12+$I$2,Rosetta!$A$11:$B$98,2,FALSE)," ",VLOOKUP('Transporta Canciones'!D12,Rosetta!$J$101:$W$112,14,FALSE)),"")</f>
        <v/>
      </c>
      <c r="G12" t="str">
        <f>IFERROR(IF(VLOOKUP("Grado",Rosetta!$J$100:$V$100,J12+1,FALSE)=0,VLOOKUP("Grado",Rosetta!$J$100:$V$100,J12+2,FALSE),VLOOKUP("Grado",Rosetta!$J$100:$V$100,J12+1,FALSE)),"")</f>
        <v/>
      </c>
      <c r="H12" s="168" t="str">
        <f t="shared" si="0"/>
        <v/>
      </c>
      <c r="I12" t="str">
        <f t="shared" si="1"/>
        <v/>
      </c>
      <c r="J12" t="str">
        <f t="shared" si="2"/>
        <v/>
      </c>
    </row>
    <row r="13" spans="2:13" x14ac:dyDescent="0.25">
      <c r="B13" t="s">
        <v>213</v>
      </c>
      <c r="C13" s="167"/>
      <c r="D13" s="167"/>
      <c r="E13" s="157" t="str">
        <f>IFERROR(CONCATENATE(C13," ",VLOOKUP(D13,Rosetta!$J$101:$W$112,14,FALSE)),"")</f>
        <v/>
      </c>
      <c r="F13" s="5" t="str">
        <f>IFERROR(CONCATENATE(VLOOKUP(H13+$I$2,Rosetta!$A$11:$B$98,2,FALSE)," ",VLOOKUP('Transporta Canciones'!D13,Rosetta!$J$101:$W$112,14,FALSE)),"")</f>
        <v/>
      </c>
      <c r="G13" t="str">
        <f>IFERROR(IF(VLOOKUP("Grado",Rosetta!$J$100:$V$100,J13+1,FALSE)=0,VLOOKUP("Grado",Rosetta!$J$100:$V$100,J13+2,FALSE),VLOOKUP("Grado",Rosetta!$J$100:$V$100,J13+1,FALSE)),"")</f>
        <v/>
      </c>
      <c r="H13" s="168" t="str">
        <f t="shared" si="0"/>
        <v/>
      </c>
      <c r="I13" t="str">
        <f t="shared" si="1"/>
        <v/>
      </c>
      <c r="J13" t="str">
        <f t="shared" si="2"/>
        <v/>
      </c>
    </row>
    <row r="14" spans="2:13" x14ac:dyDescent="0.25">
      <c r="B14" t="s">
        <v>214</v>
      </c>
      <c r="C14" s="167"/>
      <c r="D14" s="167"/>
      <c r="E14" s="157" t="str">
        <f>IFERROR(CONCATENATE(C14," ",VLOOKUP(D14,Rosetta!$J$101:$W$112,14,FALSE)),"")</f>
        <v/>
      </c>
      <c r="F14" s="5" t="str">
        <f>IFERROR(CONCATENATE(VLOOKUP(H14+$I$2,Rosetta!$A$11:$B$98,2,FALSE)," ",VLOOKUP('Transporta Canciones'!D14,Rosetta!$J$101:$W$112,14,FALSE)),"")</f>
        <v/>
      </c>
      <c r="G14" t="str">
        <f>IFERROR(IF(VLOOKUP("Grado",Rosetta!$J$100:$V$100,J14+1,FALSE)=0,VLOOKUP("Grado",Rosetta!$J$100:$V$100,J14+2,FALSE),VLOOKUP("Grado",Rosetta!$J$100:$V$100,J14+1,FALSE)),"")</f>
        <v/>
      </c>
      <c r="H14" s="168" t="str">
        <f t="shared" si="0"/>
        <v/>
      </c>
      <c r="I14" t="str">
        <f t="shared" si="1"/>
        <v/>
      </c>
      <c r="J14" t="str">
        <f t="shared" si="2"/>
        <v/>
      </c>
    </row>
    <row r="15" spans="2:13" x14ac:dyDescent="0.25">
      <c r="B15" t="s">
        <v>215</v>
      </c>
      <c r="C15" s="167"/>
      <c r="D15" s="167"/>
      <c r="E15" s="157" t="str">
        <f>IFERROR(CONCATENATE(C15," ",VLOOKUP(D15,Rosetta!$J$101:$W$112,14,FALSE)),"")</f>
        <v/>
      </c>
      <c r="F15" s="5" t="str">
        <f>IFERROR(CONCATENATE(VLOOKUP(H15+$I$2,Rosetta!$A$11:$B$98,2,FALSE)," ",VLOOKUP('Transporta Canciones'!D15,Rosetta!$J$101:$W$112,14,FALSE)),"")</f>
        <v/>
      </c>
      <c r="G15" t="str">
        <f>IFERROR(IF(VLOOKUP("Grado",Rosetta!$J$100:$V$100,J15+1,FALSE)=0,VLOOKUP("Grado",Rosetta!$J$100:$V$100,J15+2,FALSE),VLOOKUP("Grado",Rosetta!$J$100:$V$100,J15+1,FALSE)),"")</f>
        <v/>
      </c>
      <c r="H15" s="168" t="str">
        <f t="shared" si="0"/>
        <v/>
      </c>
      <c r="I15" t="str">
        <f t="shared" si="1"/>
        <v/>
      </c>
      <c r="J15" t="str">
        <f t="shared" si="2"/>
        <v/>
      </c>
    </row>
    <row r="16" spans="2:13" x14ac:dyDescent="0.25">
      <c r="B16" t="s">
        <v>216</v>
      </c>
      <c r="C16" s="167"/>
      <c r="D16" s="167"/>
      <c r="E16" s="157" t="str">
        <f>IFERROR(CONCATENATE(C16," ",VLOOKUP(D16,Rosetta!$J$101:$W$112,14,FALSE)),"")</f>
        <v/>
      </c>
      <c r="F16" s="5" t="str">
        <f>IFERROR(CONCATENATE(VLOOKUP(H16+$I$2,Rosetta!$A$11:$B$98,2,FALSE)," ",VLOOKUP('Transporta Canciones'!D16,Rosetta!$J$101:$W$112,14,FALSE)),"")</f>
        <v/>
      </c>
      <c r="G16" t="str">
        <f>IFERROR(IF(VLOOKUP("Grado",Rosetta!$J$100:$V$100,J16+1,FALSE)=0,VLOOKUP("Grado",Rosetta!$J$100:$V$100,J16+2,FALSE),VLOOKUP("Grado",Rosetta!$J$100:$V$100,J16+1,FALSE)),"")</f>
        <v/>
      </c>
      <c r="H16" s="168" t="str">
        <f t="shared" si="0"/>
        <v/>
      </c>
      <c r="I16" t="str">
        <f t="shared" si="1"/>
        <v/>
      </c>
      <c r="J16" t="str">
        <f t="shared" si="2"/>
        <v/>
      </c>
    </row>
    <row r="17" spans="2:10" x14ac:dyDescent="0.25">
      <c r="B17" t="s">
        <v>217</v>
      </c>
      <c r="C17" s="167"/>
      <c r="D17" s="167"/>
      <c r="E17" s="157" t="str">
        <f>IFERROR(CONCATENATE(C17," ",VLOOKUP(D17,Rosetta!$J$101:$W$112,14,FALSE)),"")</f>
        <v/>
      </c>
      <c r="F17" s="5" t="str">
        <f>IFERROR(CONCATENATE(VLOOKUP(H17+$I$2,Rosetta!$A$11:$B$98,2,FALSE)," ",VLOOKUP('Transporta Canciones'!D17,Rosetta!$J$101:$W$112,14,FALSE)),"")</f>
        <v/>
      </c>
      <c r="G17" t="str">
        <f>IFERROR(IF(VLOOKUP("Grado",Rosetta!$J$100:$V$100,J17+1,FALSE)=0,VLOOKUP("Grado",Rosetta!$J$100:$V$100,J17+2,FALSE),VLOOKUP("Grado",Rosetta!$J$100:$V$100,J17+1,FALSE)),"")</f>
        <v/>
      </c>
      <c r="H17" s="168" t="str">
        <f t="shared" si="0"/>
        <v/>
      </c>
      <c r="I17" t="str">
        <f t="shared" si="1"/>
        <v/>
      </c>
      <c r="J17" t="str">
        <f t="shared" si="2"/>
        <v/>
      </c>
    </row>
    <row r="18" spans="2:10" x14ac:dyDescent="0.25">
      <c r="B18" t="s">
        <v>218</v>
      </c>
      <c r="C18" s="167"/>
      <c r="D18" s="167"/>
      <c r="E18" s="157" t="str">
        <f>IFERROR(CONCATENATE(C18," ",VLOOKUP(D18,Rosetta!$J$101:$W$112,14,FALSE)),"")</f>
        <v/>
      </c>
      <c r="F18" s="5" t="str">
        <f>IFERROR(CONCATENATE(VLOOKUP(H18+$I$2,Rosetta!$A$11:$B$98,2,FALSE)," ",VLOOKUP('Transporta Canciones'!D18,Rosetta!$J$101:$W$112,14,FALSE)),"")</f>
        <v/>
      </c>
      <c r="G18" t="str">
        <f>IFERROR(IF(VLOOKUP("Grado",Rosetta!$J$100:$V$100,J18+1,FALSE)=0,VLOOKUP("Grado",Rosetta!$J$100:$V$100,J18+2,FALSE),VLOOKUP("Grado",Rosetta!$J$100:$V$100,J18+1,FALSE)),"")</f>
        <v/>
      </c>
      <c r="H18" s="168" t="str">
        <f t="shared" si="0"/>
        <v/>
      </c>
      <c r="I18" t="str">
        <f t="shared" si="1"/>
        <v/>
      </c>
      <c r="J18" t="str">
        <f t="shared" si="2"/>
        <v/>
      </c>
    </row>
    <row r="19" spans="2:10" x14ac:dyDescent="0.25">
      <c r="B19" t="s">
        <v>219</v>
      </c>
      <c r="C19" s="167"/>
      <c r="D19" s="167"/>
      <c r="E19" s="157" t="str">
        <f>IFERROR(CONCATENATE(C19," ",VLOOKUP(D19,Rosetta!$J$101:$W$112,14,FALSE)),"")</f>
        <v/>
      </c>
      <c r="F19" s="5" t="str">
        <f>IFERROR(CONCATENATE(VLOOKUP(H19+$I$2,Rosetta!$A$11:$B$98,2,FALSE)," ",VLOOKUP('Transporta Canciones'!D19,Rosetta!$J$101:$W$112,14,FALSE)),"")</f>
        <v/>
      </c>
      <c r="G19" t="str">
        <f>IFERROR(IF(VLOOKUP("Grado",Rosetta!$J$100:$V$100,J19+1,FALSE)=0,VLOOKUP("Grado",Rosetta!$J$100:$V$100,J19+2,FALSE),VLOOKUP("Grado",Rosetta!$J$100:$V$100,J19+1,FALSE)),"")</f>
        <v/>
      </c>
      <c r="H19" s="168" t="str">
        <f t="shared" si="0"/>
        <v/>
      </c>
      <c r="I19" t="str">
        <f t="shared" si="1"/>
        <v/>
      </c>
      <c r="J19" t="str">
        <f t="shared" si="2"/>
        <v/>
      </c>
    </row>
    <row r="20" spans="2:10" x14ac:dyDescent="0.25">
      <c r="B20" t="s">
        <v>220</v>
      </c>
      <c r="C20" s="167"/>
      <c r="D20" s="167"/>
      <c r="E20" s="157" t="str">
        <f>IFERROR(CONCATENATE(C20," ",VLOOKUP(D20,Rosetta!$J$101:$W$112,14,FALSE)),"")</f>
        <v/>
      </c>
      <c r="F20" s="5" t="str">
        <f>IFERROR(CONCATENATE(VLOOKUP(H20+$I$2,Rosetta!$A$11:$B$98,2,FALSE)," ",VLOOKUP('Transporta Canciones'!D20,Rosetta!$J$101:$W$112,14,FALSE)),"")</f>
        <v/>
      </c>
      <c r="G20" t="str">
        <f>IFERROR(IF(VLOOKUP("Grado",Rosetta!$J$100:$V$100,J20+1,FALSE)=0,VLOOKUP("Grado",Rosetta!$J$100:$V$100,J20+2,FALSE),VLOOKUP("Grado",Rosetta!$J$100:$V$100,J20+1,FALSE)),"")</f>
        <v/>
      </c>
      <c r="H20" s="168" t="str">
        <f t="shared" si="0"/>
        <v/>
      </c>
      <c r="I20" t="str">
        <f t="shared" si="1"/>
        <v/>
      </c>
      <c r="J20" t="str">
        <f t="shared" si="2"/>
        <v/>
      </c>
    </row>
    <row r="21" spans="2:10" x14ac:dyDescent="0.25">
      <c r="B21" t="s">
        <v>221</v>
      </c>
      <c r="C21" s="167"/>
      <c r="D21" s="167"/>
      <c r="E21" s="157" t="str">
        <f>IFERROR(CONCATENATE(C21," ",VLOOKUP(D21,Rosetta!$J$101:$W$112,14,FALSE)),"")</f>
        <v/>
      </c>
      <c r="F21" s="5" t="str">
        <f>IFERROR(CONCATENATE(VLOOKUP(H21+$I$2,Rosetta!$A$11:$B$98,2,FALSE)," ",VLOOKUP('Transporta Canciones'!D21,Rosetta!$J$101:$W$112,14,FALSE)),"")</f>
        <v/>
      </c>
      <c r="G21" t="str">
        <f>IFERROR(IF(VLOOKUP("Grado",Rosetta!$J$100:$V$100,J21+1,FALSE)=0,VLOOKUP("Grado",Rosetta!$J$100:$V$100,J21+2,FALSE),VLOOKUP("Grado",Rosetta!$J$100:$V$100,J21+1,FALSE)),"")</f>
        <v/>
      </c>
      <c r="H21" s="168" t="str">
        <f t="shared" si="0"/>
        <v/>
      </c>
      <c r="I21" t="str">
        <f t="shared" si="1"/>
        <v/>
      </c>
      <c r="J21" t="str">
        <f t="shared" si="2"/>
        <v/>
      </c>
    </row>
  </sheetData>
  <hyperlinks>
    <hyperlink ref="M4" r:id="rId1"/>
    <hyperlink ref="M3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Rosetta!$A$122:$A$138</xm:f>
          </x14:formula1>
          <xm:sqref>C3</xm:sqref>
        </x14:dataValidation>
        <x14:dataValidation type="list" allowBlank="1" showInputMessage="1" showErrorMessage="1">
          <x14:formula1>
            <xm:f>Rosetta!$A$122:$A$138</xm:f>
          </x14:formula1>
          <xm:sqref>C5:C21</xm:sqref>
        </x14:dataValidation>
        <x14:dataValidation type="list" allowBlank="1" showInputMessage="1" showErrorMessage="1">
          <x14:formula1>
            <xm:f>Rosetta!$J$101:$J$112</xm:f>
          </x14:formula1>
          <xm:sqref>D5:D21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3"/>
  <sheetViews>
    <sheetView showGridLines="0" workbookViewId="0">
      <selection activeCell="H11" sqref="H11"/>
    </sheetView>
  </sheetViews>
  <sheetFormatPr baseColWidth="10" defaultRowHeight="15" x14ac:dyDescent="0.25"/>
  <cols>
    <col min="3" max="3" width="3.140625" customWidth="1"/>
    <col min="4" max="4" width="10.5703125" customWidth="1"/>
    <col min="5" max="5" width="3.28515625" customWidth="1"/>
    <col min="6" max="6" width="6.7109375" customWidth="1"/>
    <col min="7" max="7" width="6" customWidth="1"/>
  </cols>
  <sheetData>
    <row r="3" spans="2:16" ht="18.75" x14ac:dyDescent="0.3">
      <c r="B3" s="79" t="s">
        <v>100</v>
      </c>
      <c r="C3" s="79"/>
      <c r="D3" s="79" t="s">
        <v>1</v>
      </c>
      <c r="E3" s="79"/>
      <c r="F3" s="79" t="s">
        <v>0</v>
      </c>
    </row>
    <row r="4" spans="2:16" ht="18.75" x14ac:dyDescent="0.25">
      <c r="B4" s="81" t="s">
        <v>10</v>
      </c>
      <c r="C4" s="82" t="s">
        <v>122</v>
      </c>
      <c r="D4" s="81">
        <v>4</v>
      </c>
      <c r="E4" s="82" t="s">
        <v>123</v>
      </c>
      <c r="F4" s="81" t="s">
        <v>124</v>
      </c>
    </row>
    <row r="9" spans="2:16" s="80" customFormat="1" ht="18.75" x14ac:dyDescent="0.3">
      <c r="H9" s="207" t="s">
        <v>103</v>
      </c>
      <c r="I9" s="207"/>
      <c r="J9"/>
      <c r="K9"/>
      <c r="L9"/>
      <c r="M9"/>
      <c r="N9"/>
      <c r="O9"/>
      <c r="P9"/>
    </row>
    <row r="10" spans="2:16" s="80" customFormat="1" ht="18.75" x14ac:dyDescent="0.3">
      <c r="H10" s="70" t="s">
        <v>33</v>
      </c>
      <c r="I10" s="70" t="s">
        <v>32</v>
      </c>
      <c r="J10" s="57" t="s">
        <v>102</v>
      </c>
      <c r="K10" s="138"/>
      <c r="L10" s="2"/>
      <c r="M10" s="138"/>
      <c r="N10" s="2"/>
      <c r="O10" s="2"/>
      <c r="P10"/>
    </row>
    <row r="11" spans="2:16" ht="15.75" x14ac:dyDescent="0.25">
      <c r="H11" s="4" t="s">
        <v>4</v>
      </c>
      <c r="I11" s="140" t="s">
        <v>10</v>
      </c>
      <c r="J11" s="11"/>
      <c r="K11" s="5"/>
      <c r="M11" s="5"/>
    </row>
    <row r="12" spans="2:16" ht="15.75" x14ac:dyDescent="0.25">
      <c r="H12" s="4" t="s">
        <v>14</v>
      </c>
      <c r="I12" s="140" t="s">
        <v>18</v>
      </c>
      <c r="J12" s="11" t="s">
        <v>17</v>
      </c>
      <c r="K12" s="5"/>
      <c r="M12" s="5"/>
    </row>
    <row r="13" spans="2:16" ht="15.75" x14ac:dyDescent="0.25">
      <c r="H13" s="4" t="s">
        <v>9</v>
      </c>
      <c r="I13" s="140" t="s">
        <v>12</v>
      </c>
      <c r="J13" s="11" t="s">
        <v>17</v>
      </c>
      <c r="K13" s="5" t="s">
        <v>11</v>
      </c>
      <c r="M13" s="5"/>
    </row>
    <row r="14" spans="2:16" ht="15.75" x14ac:dyDescent="0.25">
      <c r="H14" s="4" t="s">
        <v>34</v>
      </c>
      <c r="I14" s="140" t="s">
        <v>4</v>
      </c>
      <c r="J14" s="11" t="s">
        <v>17</v>
      </c>
      <c r="K14" s="5" t="s">
        <v>11</v>
      </c>
      <c r="L14" s="5" t="s">
        <v>19</v>
      </c>
      <c r="M14" s="5"/>
    </row>
    <row r="15" spans="2:16" ht="15.75" x14ac:dyDescent="0.25">
      <c r="H15" s="4" t="s">
        <v>35</v>
      </c>
      <c r="I15" s="140" t="s">
        <v>14</v>
      </c>
      <c r="J15" s="11" t="s">
        <v>17</v>
      </c>
      <c r="K15" s="5" t="s">
        <v>11</v>
      </c>
      <c r="L15" s="5" t="s">
        <v>19</v>
      </c>
      <c r="M15" s="5" t="s">
        <v>13</v>
      </c>
      <c r="N15" s="5"/>
      <c r="O15" s="5"/>
    </row>
    <row r="16" spans="2:16" ht="15.75" x14ac:dyDescent="0.25">
      <c r="H16" s="4" t="s">
        <v>36</v>
      </c>
      <c r="I16" s="140" t="s">
        <v>9</v>
      </c>
      <c r="J16" s="11" t="s">
        <v>17</v>
      </c>
      <c r="K16" s="5" t="s">
        <v>11</v>
      </c>
      <c r="L16" s="5" t="s">
        <v>19</v>
      </c>
      <c r="M16" s="5" t="s">
        <v>13</v>
      </c>
      <c r="N16" s="5" t="s">
        <v>7</v>
      </c>
      <c r="O16" s="5"/>
    </row>
    <row r="17" spans="8:16" ht="15.75" x14ac:dyDescent="0.25">
      <c r="H17" s="74" t="s">
        <v>38</v>
      </c>
      <c r="I17" s="139" t="s">
        <v>17</v>
      </c>
      <c r="J17" s="75" t="s">
        <v>17</v>
      </c>
      <c r="K17" s="16" t="s">
        <v>11</v>
      </c>
      <c r="L17" s="16" t="s">
        <v>19</v>
      </c>
      <c r="M17" s="16" t="s">
        <v>13</v>
      </c>
      <c r="N17" s="16" t="s">
        <v>7</v>
      </c>
      <c r="O17" s="29" t="s">
        <v>41</v>
      </c>
      <c r="P17" s="57" t="s">
        <v>101</v>
      </c>
    </row>
    <row r="18" spans="8:16" ht="15.75" x14ac:dyDescent="0.25">
      <c r="H18" s="76" t="s">
        <v>38</v>
      </c>
      <c r="I18" s="70" t="s">
        <v>34</v>
      </c>
      <c r="J18" s="77" t="s">
        <v>37</v>
      </c>
      <c r="K18" s="138" t="s">
        <v>38</v>
      </c>
      <c r="L18" s="138" t="s">
        <v>36</v>
      </c>
      <c r="M18" s="138" t="s">
        <v>35</v>
      </c>
      <c r="N18" s="138" t="s">
        <v>34</v>
      </c>
      <c r="O18" s="30" t="s">
        <v>42</v>
      </c>
      <c r="P18" s="78"/>
    </row>
    <row r="19" spans="8:16" ht="15.75" x14ac:dyDescent="0.25">
      <c r="H19" s="4" t="s">
        <v>37</v>
      </c>
      <c r="I19" s="140" t="s">
        <v>35</v>
      </c>
      <c r="J19" s="11" t="s">
        <v>37</v>
      </c>
      <c r="K19" s="5" t="s">
        <v>38</v>
      </c>
      <c r="L19" s="5" t="s">
        <v>36</v>
      </c>
      <c r="M19" s="5" t="s">
        <v>35</v>
      </c>
      <c r="N19" s="5" t="s">
        <v>34</v>
      </c>
      <c r="O19" s="71"/>
      <c r="P19" s="73"/>
    </row>
    <row r="20" spans="8:16" ht="15.75" x14ac:dyDescent="0.25">
      <c r="H20" s="4" t="s">
        <v>16</v>
      </c>
      <c r="I20" s="140" t="s">
        <v>36</v>
      </c>
      <c r="J20" s="11" t="s">
        <v>37</v>
      </c>
      <c r="K20" s="5" t="s">
        <v>38</v>
      </c>
      <c r="L20" s="5" t="s">
        <v>36</v>
      </c>
      <c r="M20" s="5" t="s">
        <v>35</v>
      </c>
      <c r="O20" s="71"/>
    </row>
    <row r="21" spans="8:16" ht="15.75" x14ac:dyDescent="0.25">
      <c r="H21" s="4" t="s">
        <v>10</v>
      </c>
      <c r="I21" s="140" t="s">
        <v>38</v>
      </c>
      <c r="J21" s="11" t="s">
        <v>37</v>
      </c>
      <c r="K21" s="5" t="s">
        <v>38</v>
      </c>
      <c r="L21" s="5" t="s">
        <v>36</v>
      </c>
      <c r="O21" s="71"/>
    </row>
    <row r="22" spans="8:16" ht="15.75" x14ac:dyDescent="0.25">
      <c r="H22" s="4" t="s">
        <v>18</v>
      </c>
      <c r="I22" s="72" t="s">
        <v>37</v>
      </c>
      <c r="J22" s="11" t="s">
        <v>37</v>
      </c>
      <c r="K22" s="5" t="s">
        <v>38</v>
      </c>
      <c r="O22" s="71"/>
    </row>
    <row r="23" spans="8:16" ht="15.75" x14ac:dyDescent="0.25">
      <c r="H23" s="4" t="s">
        <v>12</v>
      </c>
      <c r="I23" s="72" t="s">
        <v>16</v>
      </c>
      <c r="J23" s="11" t="s">
        <v>37</v>
      </c>
      <c r="K23" s="5"/>
      <c r="M23" s="5"/>
      <c r="O23" s="71"/>
    </row>
  </sheetData>
  <mergeCells count="1">
    <mergeCell ref="H9:I9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Rosetta</vt:lpstr>
      <vt:lpstr>GTR</vt:lpstr>
      <vt:lpstr>PIANO</vt:lpstr>
      <vt:lpstr>Transporta Canciones</vt:lpstr>
      <vt:lpstr>Ilustraciones</vt:lpstr>
      <vt:lpstr>lista_bemoles_switch</vt:lpstr>
      <vt:lpstr>Tonalidades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AbixPC22</dc:creator>
  <cp:lastModifiedBy>AbixPC22</cp:lastModifiedBy>
  <dcterms:created xsi:type="dcterms:W3CDTF">2026-05-05T18:59:23Z</dcterms:created>
  <dcterms:modified xsi:type="dcterms:W3CDTF">2026-06-25T08:21:51Z</dcterms:modified>
</cp:coreProperties>
</file>